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ozropsa\Dokumenty_ZOZ\Ksiegowy - dokumenty\_2017\BILANS 2017\Bilans i RZiS\"/>
    </mc:Choice>
  </mc:AlternateContent>
  <bookViews>
    <workbookView xWindow="0" yWindow="0" windowWidth="16380" windowHeight="8196" tabRatio="981"/>
  </bookViews>
  <sheets>
    <sheet name="Bilans" sheetId="1" r:id="rId1"/>
    <sheet name="Rachunek zysków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5" i="2" l="1"/>
  <c r="C45" i="2"/>
  <c r="D35" i="2"/>
  <c r="D34" i="2" s="1"/>
  <c r="C35" i="2"/>
  <c r="C34" i="2" s="1"/>
  <c r="D29" i="2"/>
  <c r="C29" i="2"/>
  <c r="D24" i="2"/>
  <c r="C24" i="2"/>
  <c r="D12" i="2"/>
  <c r="C12" i="2"/>
  <c r="D7" i="2"/>
  <c r="D23" i="2" s="1"/>
  <c r="D33" i="2" s="1"/>
  <c r="D52" i="2" s="1"/>
  <c r="D55" i="2" s="1"/>
  <c r="C7" i="2"/>
  <c r="D90" i="1"/>
  <c r="D79" i="1" s="1"/>
  <c r="D78" i="1" s="1"/>
  <c r="C90" i="1"/>
  <c r="C79" i="1" s="1"/>
  <c r="C78" i="1" s="1"/>
  <c r="D72" i="1"/>
  <c r="C72" i="1"/>
  <c r="C71" i="1" s="1"/>
  <c r="C60" i="1" s="1"/>
  <c r="D71" i="1"/>
  <c r="D60" i="1" s="1"/>
  <c r="D66" i="1"/>
  <c r="C66" i="1"/>
  <c r="H62" i="1"/>
  <c r="G62" i="1"/>
  <c r="D61" i="1"/>
  <c r="C61" i="1"/>
  <c r="H60" i="1"/>
  <c r="G60" i="1"/>
  <c r="D54" i="1"/>
  <c r="D53" i="1" s="1"/>
  <c r="C54" i="1"/>
  <c r="G53" i="1"/>
  <c r="H51" i="1"/>
  <c r="G51" i="1"/>
  <c r="G47" i="1" s="1"/>
  <c r="D50" i="1"/>
  <c r="C50" i="1"/>
  <c r="H47" i="1"/>
  <c r="H43" i="1"/>
  <c r="G43" i="1"/>
  <c r="G42" i="1" s="1"/>
  <c r="H42" i="1"/>
  <c r="H38" i="1"/>
  <c r="G38" i="1"/>
  <c r="G37" i="1" s="1"/>
  <c r="H37" i="1"/>
  <c r="H36" i="1" s="1"/>
  <c r="H30" i="1"/>
  <c r="G30" i="1"/>
  <c r="D30" i="1"/>
  <c r="C30" i="1"/>
  <c r="H27" i="1"/>
  <c r="G27" i="1"/>
  <c r="D26" i="1"/>
  <c r="C26" i="1"/>
  <c r="H24" i="1"/>
  <c r="H19" i="1" s="1"/>
  <c r="H18" i="1" s="1"/>
  <c r="H98" i="1" s="1"/>
  <c r="H21" i="1"/>
  <c r="G21" i="1"/>
  <c r="G19" i="1"/>
  <c r="D17" i="1"/>
  <c r="D16" i="1" s="1"/>
  <c r="C17" i="1"/>
  <c r="C16" i="1" s="1"/>
  <c r="C6" i="1" s="1"/>
  <c r="D7" i="1"/>
  <c r="D6" i="1" s="1"/>
  <c r="D98" i="1" s="1"/>
  <c r="C7" i="1"/>
  <c r="H6" i="1"/>
  <c r="G6" i="1"/>
  <c r="G36" i="1" l="1"/>
  <c r="G18" i="1" s="1"/>
  <c r="G98" i="1" s="1"/>
  <c r="C53" i="1"/>
  <c r="C98" i="1" s="1"/>
  <c r="C23" i="2"/>
  <c r="C33" i="2" s="1"/>
  <c r="C52" i="2" s="1"/>
  <c r="C55" i="2" s="1"/>
</calcChain>
</file>

<file path=xl/sharedStrings.xml><?xml version="1.0" encoding="utf-8"?>
<sst xmlns="http://schemas.openxmlformats.org/spreadsheetml/2006/main" count="403" uniqueCount="199">
  <si>
    <t>Lp</t>
  </si>
  <si>
    <t>AKTYWA</t>
  </si>
  <si>
    <t>stan na</t>
  </si>
  <si>
    <t>PASYWA</t>
  </si>
  <si>
    <t>31.12.2017</t>
  </si>
  <si>
    <t>31.12.2016</t>
  </si>
  <si>
    <t>A.</t>
  </si>
  <si>
    <t>Aktywa trwałe</t>
  </si>
  <si>
    <t>Kapitał (fundusz) własny</t>
  </si>
  <si>
    <t>I.</t>
  </si>
  <si>
    <t>Wartości niematerialne i prawne</t>
  </si>
  <si>
    <t>Kapitał (fundusz) założycielski</t>
  </si>
  <si>
    <t>1.</t>
  </si>
  <si>
    <t>Koszty zakończonych prac rozwojowych</t>
  </si>
  <si>
    <t>II.</t>
  </si>
  <si>
    <t>Kapitał (fundusz) zakładu, w tym:</t>
  </si>
  <si>
    <t xml:space="preserve"> -nadwyżka wartości sprzedaży (wart. emisyjnej) nad wartością nominalną udziałów (akcji)</t>
  </si>
  <si>
    <t>2.</t>
  </si>
  <si>
    <t>Wartość firmy</t>
  </si>
  <si>
    <t>III.</t>
  </si>
  <si>
    <t>Kapitał (fundusz) z aktualizacji wyceny, w tym:</t>
  </si>
  <si>
    <t xml:space="preserve"> -z tytułu aktualizacji wartości godziwej</t>
  </si>
  <si>
    <t>3.</t>
  </si>
  <si>
    <t>Inne wartości niematerialne i prawne</t>
  </si>
  <si>
    <t>IV.</t>
  </si>
  <si>
    <t>Pozostałe kapitały (fundusze) rezerwowe, w tym:</t>
  </si>
  <si>
    <t xml:space="preserve"> -tworzone zgodnie z umową (statutem spółki)</t>
  </si>
  <si>
    <t>4.</t>
  </si>
  <si>
    <t>Zaliczki na wartości niematerialne i prawne</t>
  </si>
  <si>
    <t xml:space="preserve"> -na akcje (udziały) własne</t>
  </si>
  <si>
    <t>V.</t>
  </si>
  <si>
    <t>Zysk (strata) z lat ubiegłych</t>
  </si>
  <si>
    <t>Rzeczowe aktywa trwałe</t>
  </si>
  <si>
    <t>VI.</t>
  </si>
  <si>
    <t>Zysk (strata) netto</t>
  </si>
  <si>
    <t>Środki trwałe</t>
  </si>
  <si>
    <t>VII</t>
  </si>
  <si>
    <t>Odpisy z zysku netto w ciągu roku obrotowego (wielkość ujemna)</t>
  </si>
  <si>
    <t>B.</t>
  </si>
  <si>
    <t>Zobowiązania i rezerwy na zobowiązania</t>
  </si>
  <si>
    <t>a)</t>
  </si>
  <si>
    <t>grunty (w tym prawo użytkowania wieczystego gruntu)</t>
  </si>
  <si>
    <t>Rezerwy na zobowiązania</t>
  </si>
  <si>
    <t>b)</t>
  </si>
  <si>
    <t>budynki, lokale, prawa do lokali, obiekty inżynierii lądowej i wodnej</t>
  </si>
  <si>
    <t>Rezerwa z tytułu odroczonego podatku dochodowego</t>
  </si>
  <si>
    <t>c)</t>
  </si>
  <si>
    <t>urządzenia techniczne i maszyny</t>
  </si>
  <si>
    <t>Rezerwa na świadczenia emerytalne i podobne</t>
  </si>
  <si>
    <t>d)</t>
  </si>
  <si>
    <t>środki transportu</t>
  </si>
  <si>
    <t>–</t>
  </si>
  <si>
    <t>długoterminowa</t>
  </si>
  <si>
    <t>e)</t>
  </si>
  <si>
    <t>inne środki trwałe</t>
  </si>
  <si>
    <t>krótkoterminowa</t>
  </si>
  <si>
    <t>Środki trwałe w budowie</t>
  </si>
  <si>
    <t>Pozostałe rezerwy</t>
  </si>
  <si>
    <t>Zaliczki na środki trwałe w budowie</t>
  </si>
  <si>
    <t>Należności długoterminowe</t>
  </si>
  <si>
    <t>krótkoterminowe</t>
  </si>
  <si>
    <t>Od jednostek powiązanych</t>
  </si>
  <si>
    <t>Zobowiązania długoterminowe</t>
  </si>
  <si>
    <t>Od pozostałych jednostek, w których jednostka posiada zaangażowanie w kapitale</t>
  </si>
  <si>
    <t>Wobec jednostek powiązanych</t>
  </si>
  <si>
    <t>Od pozostałych jednostek</t>
  </si>
  <si>
    <t>Wobec pozostałych jednostek, w których jednostka posiada zaangażowanie w kapitale</t>
  </si>
  <si>
    <t>Inwestycje długoterminowe</t>
  </si>
  <si>
    <t>Wobec pozostałych jednostek</t>
  </si>
  <si>
    <t>Nieruchomości</t>
  </si>
  <si>
    <t>kredyty i pożyczki</t>
  </si>
  <si>
    <t>z tytułu emisji dłużnych papierów wartościowych</t>
  </si>
  <si>
    <t>Długoterminowe aktywa finansowe</t>
  </si>
  <si>
    <t>inne zobowiązania finansowe</t>
  </si>
  <si>
    <t>w jednostkach powiązanych</t>
  </si>
  <si>
    <t>zobowiązania wekslowe</t>
  </si>
  <si>
    <t>udziały lub akcje</t>
  </si>
  <si>
    <t>inne</t>
  </si>
  <si>
    <t>inne papiery wartościowe</t>
  </si>
  <si>
    <t>Zobowiązania krótkoterminowe</t>
  </si>
  <si>
    <t>udzielone pożyczki</t>
  </si>
  <si>
    <t>inne długoterminowe aktywa finansowe</t>
  </si>
  <si>
    <t>z tytułu dostaw i usług, o okresie wymagalności:</t>
  </si>
  <si>
    <t>w pozostałych jednostkach, w których jednostka posiada zaangażowanie w kapitale</t>
  </si>
  <si>
    <t>do 12 miesięcy</t>
  </si>
  <si>
    <t>powyżej 12 miesięcy</t>
  </si>
  <si>
    <t>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</si>
  <si>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</si>
  <si>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</si>
  <si>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</si>
  <si>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</si>
  <si>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</si>
  <si>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</si>
  <si>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zaliczki otrzymane na dostawy</t>
  </si>
  <si>
    <t>Materiały</t>
  </si>
  <si>
    <t>f)</t>
  </si>
  <si>
    <t>Półprodukty i produkty w toku</t>
  </si>
  <si>
    <t>g)</t>
  </si>
  <si>
    <t>z tytułu podatków, ceł, ubezpieczeń społecznych i zdrowotnych oraz innych tytułów publicznoprawnych</t>
  </si>
  <si>
    <t>Produkty gotowe</t>
  </si>
  <si>
    <t>h)</t>
  </si>
  <si>
    <t>z tytułu wynagrodzeń</t>
  </si>
  <si>
    <t>Towary</t>
  </si>
  <si>
    <t>i)</t>
  </si>
  <si>
    <t>5.</t>
  </si>
  <si>
    <t>Zaliczki na dostawy i usługi</t>
  </si>
  <si>
    <t>Fundusze specjalne</t>
  </si>
  <si>
    <t>Należności krótkoterminowe</t>
  </si>
  <si>
    <t>Rozliczenia międzyokresowe</t>
  </si>
  <si>
    <t>Należności od jednostek powiązanych</t>
  </si>
  <si>
    <t>Ujemna wartość firmy</t>
  </si>
  <si>
    <t>z tytułu dostaw i usług, o okresie spłaty:</t>
  </si>
  <si>
    <t>długoterminowe</t>
  </si>
  <si>
    <t>Należności od jednostek powiązanych, w których jednostka posiada zaangażowaniw w kapitale</t>
  </si>
  <si>
    <t>Należności od pozostałych jednostek</t>
  </si>
  <si>
    <t xml:space="preserve">z tytułu podatków, dotacji, ceł, ubezpieczeń społecznych i zdrowotnych oraz innych świadczeń z tytułów publicznoprawnych </t>
  </si>
  <si>
    <t>dochodzone na drodze sądowej</t>
  </si>
  <si>
    <t>Inwestycje krótkoterminowe</t>
  </si>
  <si>
    <t>Krótkoterminowe aktywa finansowe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</si>
  <si>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</si>
  <si>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</si>
  <si>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</si>
  <si>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</si>
  <si>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</si>
  <si>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Inne inwestycje krótkoterminowe</t>
  </si>
  <si>
    <t>IV</t>
  </si>
  <si>
    <t>Krótkoterminowe rozliczenia międzyokresowe</t>
  </si>
  <si>
    <t>C.</t>
  </si>
  <si>
    <t>Należne wpłaty na kapitał (fundusz) założycielski</t>
  </si>
  <si>
    <t>D.</t>
  </si>
  <si>
    <t>Udziały (akcje) własne</t>
  </si>
  <si>
    <t>Aktywa razem</t>
  </si>
  <si>
    <t>Pasywa razem</t>
  </si>
  <si>
    <t>podpis osoby, której powierzono prowadzenie ksiąg</t>
  </si>
  <si>
    <t>podpis kierownika jednostki</t>
  </si>
  <si>
    <t>RACHUNEK ZYSKÓW I STRAT</t>
  </si>
  <si>
    <t>sporządzony za okres 31.12.2017r.</t>
  </si>
  <si>
    <t>wariant porównawczy</t>
  </si>
  <si>
    <t>LP.</t>
  </si>
  <si>
    <t>Wyszczególnienie</t>
  </si>
  <si>
    <t>Przychody netto ze sprzedaży i zrównane z nimi, w tym:  - od jednostek powiązanych</t>
  </si>
  <si>
    <t>Przychody netto ze sprzedaży produktów  </t>
  </si>
  <si>
    <t>Zmiana stanu produktów (zwiększenie - wartość dodatnia, zmniejszenie - wartość ujemna)  </t>
  </si>
  <si>
    <t>III</t>
  </si>
  <si>
    <t>Koszt wytworzenia produktów na własne potrzeby jednostki </t>
  </si>
  <si>
    <t>Przychody netto ze sprzedaży towarów i materiałów  </t>
  </si>
  <si>
    <t>Koszty działalności operacyjnej  </t>
  </si>
  <si>
    <t>I</t>
  </si>
  <si>
    <t>Amortyzacja </t>
  </si>
  <si>
    <t>II</t>
  </si>
  <si>
    <t>Zużycie materiałów i energii  </t>
  </si>
  <si>
    <t>Usługi obce  </t>
  </si>
  <si>
    <t>Podatki i opłaty, w tym:  </t>
  </si>
  <si>
    <t>- podatek akcyzowy  </t>
  </si>
  <si>
    <t>V</t>
  </si>
  <si>
    <t>Wynagrodzenia </t>
  </si>
  <si>
    <t>VI</t>
  </si>
  <si>
    <t>Ubezpieczenia społeczne i inne świadczenia, w tym:</t>
  </si>
  <si>
    <t xml:space="preserve"> -emerytalne</t>
  </si>
  <si>
    <t>Pozostałe koszty rodzajowe  </t>
  </si>
  <si>
    <t>VIII</t>
  </si>
  <si>
    <t>Wartość sprzedanych towarów i materiałów </t>
  </si>
  <si>
    <t>Zysk (strata) ze sprzedaży (A-B)  </t>
  </si>
  <si>
    <t>Pozostałe przychody operacyjne </t>
  </si>
  <si>
    <t>Zysk ze zbycia niefinansowych aktywów trwałych </t>
  </si>
  <si>
    <t>Dotacje </t>
  </si>
  <si>
    <t>Aktualizacja wartości aktywów niefinansowych  </t>
  </si>
  <si>
    <t>Inne przychody operacyjne </t>
  </si>
  <si>
    <t>E</t>
  </si>
  <si>
    <t>Pozostałe koszty operacyjne </t>
  </si>
  <si>
    <t>Strata z tytułu rozchodu niefinansowych aktywów trwałych </t>
  </si>
  <si>
    <t>Inne koszty operacyjne </t>
  </si>
  <si>
    <t>F</t>
  </si>
  <si>
    <t>Zysk (strata) z działalności operacyjnej (C+D-E)  </t>
  </si>
  <si>
    <t>G</t>
  </si>
  <si>
    <t>Przychody finansowe </t>
  </si>
  <si>
    <t>Dywidendy i udziały w zyskach, w tym:</t>
  </si>
  <si>
    <t> od jednostek powiązanych  </t>
  </si>
  <si>
    <t>od jednostek powiązanych, w tym:</t>
  </si>
  <si>
    <t xml:space="preserve"> -w których jednostka posiada zaangażowanie w kapitale </t>
  </si>
  <si>
    <t>Odsetki, w tym:  </t>
  </si>
  <si>
    <t>- od jednostek powiązanych  </t>
  </si>
  <si>
    <t>Zysk z tytułu rozchodu aktywów finansowych, w tym:</t>
  </si>
  <si>
    <t xml:space="preserve"> - w jednostkach powiązanych</t>
  </si>
  <si>
    <t>Aktualizacja wartości aktywów finansowych  </t>
  </si>
  <si>
    <t>Inne </t>
  </si>
  <si>
    <t>H</t>
  </si>
  <si>
    <t>Koszty finansowe </t>
  </si>
  <si>
    <t>Odsetki, w tym:</t>
  </si>
  <si>
    <t xml:space="preserve">  - dla jednostek powiązanych  </t>
  </si>
  <si>
    <t>Strata z tytułu rozchodu aktywów finansowych, w tym: </t>
  </si>
  <si>
    <t>Zysk (strata) brutto (F+G-H)  </t>
  </si>
  <si>
    <t>J.</t>
  </si>
  <si>
    <t>Podatek dochodowy </t>
  </si>
  <si>
    <t>K</t>
  </si>
  <si>
    <t>Pozostałe obowiązkowe zmniejszenia zysku (zwiększenia straty)  </t>
  </si>
  <si>
    <t>L</t>
  </si>
  <si>
    <t>Zysk (strata) netto (K-L-M)  </t>
  </si>
  <si>
    <t>podpis osoby, której powierzono prowadzenie ksiąg rachunkowych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</si>
</sst>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_-* #,##0.00,_z_ł_-;\-* #,##0.00,_z_ł_-;_-* \-??\ _z_ł_-;_-@_-"/>
  </numFmts>
  <fonts count="14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7"/>
      <name val="Calibri"/>
      <family val="2"/>
      <charset val="238"/>
    </font>
    <font>
      <sz val="9"/>
      <color rgb="FF00000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i/>
      <sz val="9"/>
      <name val="Calibri"/>
      <family val="2"/>
      <charset val="238"/>
    </font>
    <font>
      <i/>
      <sz val="10"/>
      <name val="Arial CE"/>
      <family val="2"/>
      <charset val="238"/>
    </font>
    <font>
      <b/>
      <sz val="8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3" fillId="0" borderId="0" applyBorder="0" applyProtection="0"/>
  </cellStyleXfs>
  <cellXfs count="9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</xf>
    <xf numFmtId="3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hidden="1"/>
    </xf>
    <xf numFmtId="3" fontId="5" fillId="0" borderId="4" xfId="0" applyNumberFormat="1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/>
    <xf numFmtId="0" fontId="6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0" fillId="0" borderId="4" xfId="0" applyFont="1" applyBorder="1"/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0" fillId="0" borderId="4" xfId="0" applyNumberFormat="1" applyFont="1" applyBorder="1"/>
    <xf numFmtId="0" fontId="4" fillId="3" borderId="4" xfId="0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/>
    <xf numFmtId="4" fontId="4" fillId="4" borderId="4" xfId="1" applyNumberFormat="1" applyFont="1" applyFill="1" applyBorder="1" applyAlignment="1" applyProtection="1"/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/>
    <xf numFmtId="4" fontId="3" fillId="3" borderId="4" xfId="0" applyNumberFormat="1" applyFont="1" applyFill="1" applyBorder="1" applyAlignment="1"/>
    <xf numFmtId="0" fontId="4" fillId="4" borderId="4" xfId="0" applyFont="1" applyFill="1" applyBorder="1" applyAlignment="1">
      <alignment wrapText="1"/>
    </xf>
    <xf numFmtId="164" fontId="4" fillId="4" borderId="4" xfId="1" applyNumberFormat="1" applyFont="1" applyFill="1" applyBorder="1" applyAlignment="1" applyProtection="1"/>
    <xf numFmtId="0" fontId="4" fillId="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wrapText="1"/>
    </xf>
    <xf numFmtId="164" fontId="4" fillId="3" borderId="4" xfId="1" applyNumberFormat="1" applyFont="1" applyFill="1" applyBorder="1" applyAlignment="1" applyProtection="1"/>
    <xf numFmtId="4" fontId="12" fillId="4" borderId="4" xfId="0" applyNumberFormat="1" applyFont="1" applyFill="1" applyBorder="1"/>
    <xf numFmtId="0" fontId="7" fillId="0" borderId="0" xfId="0" applyFont="1" applyAlignment="1"/>
    <xf numFmtId="164" fontId="3" fillId="3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3"/>
  <sheetViews>
    <sheetView tabSelected="1" topLeftCell="A7" zoomScaleNormal="100" workbookViewId="0">
      <selection activeCell="F109" sqref="F109"/>
    </sheetView>
  </sheetViews>
  <sheetFormatPr defaultRowHeight="14.4" x14ac:dyDescent="0.3"/>
  <cols>
    <col min="1" max="1" width="2.33203125" style="1"/>
    <col min="2" max="2" width="26.21875" style="1"/>
    <col min="3" max="3" width="10.44140625" style="2"/>
    <col min="4" max="4" width="10.109375" style="1" customWidth="1"/>
    <col min="5" max="5" width="3.21875" style="1"/>
    <col min="6" max="6" width="25" style="1"/>
    <col min="7" max="7" width="10.5546875" style="3"/>
    <col min="8" max="8" width="10.21875" style="1"/>
    <col min="9" max="9" width="8.109375"/>
    <col min="10" max="1025" width="8.33203125" style="1"/>
  </cols>
  <sheetData>
    <row r="1" spans="1:8" x14ac:dyDescent="0.3">
      <c r="A1" s="4"/>
      <c r="B1" s="4"/>
      <c r="C1" s="5"/>
      <c r="D1" s="4"/>
      <c r="E1" s="94"/>
      <c r="F1" s="94"/>
      <c r="G1" s="6"/>
      <c r="H1" s="7"/>
    </row>
    <row r="2" spans="1:8" x14ac:dyDescent="0.3">
      <c r="A2" s="8"/>
      <c r="B2" s="9"/>
      <c r="C2" s="10"/>
      <c r="D2" s="9"/>
      <c r="E2" s="95"/>
      <c r="F2" s="95"/>
      <c r="G2" s="11"/>
      <c r="H2" s="12"/>
    </row>
    <row r="3" spans="1:8" ht="10.8" customHeight="1" x14ac:dyDescent="0.3">
      <c r="A3" s="96" t="s">
        <v>0</v>
      </c>
      <c r="B3" s="96" t="s">
        <v>1</v>
      </c>
      <c r="C3" s="14" t="s">
        <v>2</v>
      </c>
      <c r="D3" s="13" t="s">
        <v>2</v>
      </c>
      <c r="E3" s="96" t="s">
        <v>0</v>
      </c>
      <c r="F3" s="96" t="s">
        <v>3</v>
      </c>
      <c r="G3" s="14" t="s">
        <v>2</v>
      </c>
      <c r="H3" s="13" t="s">
        <v>2</v>
      </c>
    </row>
    <row r="4" spans="1:8" ht="9.6" customHeight="1" x14ac:dyDescent="0.3">
      <c r="A4" s="96"/>
      <c r="B4" s="96"/>
      <c r="C4" s="15" t="s">
        <v>4</v>
      </c>
      <c r="D4" s="16" t="s">
        <v>5</v>
      </c>
      <c r="E4" s="96"/>
      <c r="F4" s="96"/>
      <c r="G4" s="15" t="s">
        <v>4</v>
      </c>
      <c r="H4" s="16" t="s">
        <v>5</v>
      </c>
    </row>
    <row r="5" spans="1:8" x14ac:dyDescent="0.3">
      <c r="A5" s="17">
        <v>1</v>
      </c>
      <c r="B5" s="17">
        <v>2</v>
      </c>
      <c r="C5" s="18">
        <v>3</v>
      </c>
      <c r="D5" s="17">
        <v>4</v>
      </c>
      <c r="E5" s="19">
        <v>1</v>
      </c>
      <c r="F5" s="19">
        <v>2</v>
      </c>
      <c r="G5" s="20">
        <v>3</v>
      </c>
      <c r="H5" s="19">
        <v>4</v>
      </c>
    </row>
    <row r="6" spans="1:8" x14ac:dyDescent="0.3">
      <c r="A6" s="21" t="s">
        <v>6</v>
      </c>
      <c r="B6" s="22" t="s">
        <v>7</v>
      </c>
      <c r="C6" s="23">
        <f>C7+C16+C26+C30+C50</f>
        <v>13920957.659999998</v>
      </c>
      <c r="D6" s="23">
        <f>D7+D16+D26+D30+D50</f>
        <v>13299341.690000001</v>
      </c>
      <c r="E6" s="24" t="s">
        <v>6</v>
      </c>
      <c r="F6" s="25" t="s">
        <v>8</v>
      </c>
      <c r="G6" s="23">
        <f>SUM(G7:G17)</f>
        <v>5043361.3100000015</v>
      </c>
      <c r="H6" s="23">
        <f>SUM(H7:H17)</f>
        <v>6031469.2600000016</v>
      </c>
    </row>
    <row r="7" spans="1:8" x14ac:dyDescent="0.3">
      <c r="A7" s="21" t="s">
        <v>9</v>
      </c>
      <c r="B7" s="26" t="s">
        <v>10</v>
      </c>
      <c r="C7" s="27">
        <f>SUM(C8:C15)</f>
        <v>5964.12</v>
      </c>
      <c r="D7" s="27">
        <f>SUM(D8:D15)</f>
        <v>115152.3</v>
      </c>
      <c r="E7" s="28" t="s">
        <v>9</v>
      </c>
      <c r="F7" s="29" t="s">
        <v>11</v>
      </c>
      <c r="G7" s="30">
        <v>15435700.800000001</v>
      </c>
      <c r="H7" s="31">
        <v>15435700.800000001</v>
      </c>
    </row>
    <row r="8" spans="1:8" ht="15" customHeight="1" x14ac:dyDescent="0.3">
      <c r="A8" s="91" t="s">
        <v>12</v>
      </c>
      <c r="B8" s="92" t="s">
        <v>13</v>
      </c>
      <c r="C8" s="93">
        <v>0</v>
      </c>
      <c r="D8" s="93">
        <v>0</v>
      </c>
      <c r="E8" s="28" t="s">
        <v>14</v>
      </c>
      <c r="F8" s="29" t="s">
        <v>15</v>
      </c>
      <c r="G8" s="30">
        <v>133084.81</v>
      </c>
      <c r="H8" s="31">
        <v>133084.81</v>
      </c>
    </row>
    <row r="9" spans="1:8" ht="33.6" customHeight="1" x14ac:dyDescent="0.3">
      <c r="A9" s="91"/>
      <c r="B9" s="92"/>
      <c r="C9" s="93"/>
      <c r="D9" s="93"/>
      <c r="E9" s="28"/>
      <c r="F9" s="29" t="s">
        <v>16</v>
      </c>
      <c r="G9" s="30">
        <v>0</v>
      </c>
      <c r="H9" s="31">
        <v>0</v>
      </c>
    </row>
    <row r="10" spans="1:8" ht="21.6" customHeight="1" x14ac:dyDescent="0.3">
      <c r="A10" s="91" t="s">
        <v>17</v>
      </c>
      <c r="B10" s="92" t="s">
        <v>18</v>
      </c>
      <c r="C10" s="93">
        <v>0</v>
      </c>
      <c r="D10" s="93">
        <v>0</v>
      </c>
      <c r="E10" s="28" t="s">
        <v>19</v>
      </c>
      <c r="F10" s="29" t="s">
        <v>20</v>
      </c>
      <c r="G10" s="33">
        <v>0</v>
      </c>
      <c r="H10" s="33">
        <v>0</v>
      </c>
    </row>
    <row r="11" spans="1:8" ht="21.6" customHeight="1" x14ac:dyDescent="0.3">
      <c r="A11" s="91"/>
      <c r="B11" s="92"/>
      <c r="C11" s="93"/>
      <c r="D11" s="93"/>
      <c r="E11" s="28"/>
      <c r="F11" s="29" t="s">
        <v>21</v>
      </c>
      <c r="G11" s="33"/>
      <c r="H11" s="33"/>
    </row>
    <row r="12" spans="1:8" ht="22.35" customHeight="1" x14ac:dyDescent="0.3">
      <c r="A12" s="91" t="s">
        <v>22</v>
      </c>
      <c r="B12" s="92" t="s">
        <v>23</v>
      </c>
      <c r="C12" s="93">
        <v>5964.12</v>
      </c>
      <c r="D12" s="93">
        <v>115152.3</v>
      </c>
      <c r="E12" s="28" t="s">
        <v>24</v>
      </c>
      <c r="F12" s="29" t="s">
        <v>25</v>
      </c>
      <c r="G12" s="33">
        <v>0</v>
      </c>
      <c r="H12" s="33">
        <v>0</v>
      </c>
    </row>
    <row r="13" spans="1:8" ht="24" x14ac:dyDescent="0.3">
      <c r="A13" s="91"/>
      <c r="B13" s="92"/>
      <c r="C13" s="93"/>
      <c r="D13" s="93"/>
      <c r="E13" s="28"/>
      <c r="F13" s="29" t="s">
        <v>26</v>
      </c>
      <c r="G13" s="33">
        <v>0</v>
      </c>
      <c r="H13" s="33">
        <v>0</v>
      </c>
    </row>
    <row r="14" spans="1:8" ht="14.4" customHeight="1" x14ac:dyDescent="0.3">
      <c r="A14" s="91" t="s">
        <v>27</v>
      </c>
      <c r="B14" s="92" t="s">
        <v>28</v>
      </c>
      <c r="C14" s="93">
        <v>0</v>
      </c>
      <c r="D14" s="93">
        <v>0</v>
      </c>
      <c r="E14" s="28"/>
      <c r="F14" s="29" t="s">
        <v>29</v>
      </c>
      <c r="G14" s="33">
        <v>0</v>
      </c>
      <c r="H14" s="33">
        <v>0</v>
      </c>
    </row>
    <row r="15" spans="1:8" ht="24" customHeight="1" x14ac:dyDescent="0.3">
      <c r="A15" s="91"/>
      <c r="B15" s="92"/>
      <c r="C15" s="93"/>
      <c r="D15" s="93"/>
      <c r="E15" s="28" t="s">
        <v>30</v>
      </c>
      <c r="F15" s="29" t="s">
        <v>31</v>
      </c>
      <c r="G15" s="34">
        <v>-9537316.3499999996</v>
      </c>
      <c r="H15" s="35">
        <v>-9117390.8599999994</v>
      </c>
    </row>
    <row r="16" spans="1:8" x14ac:dyDescent="0.3">
      <c r="A16" s="21" t="s">
        <v>14</v>
      </c>
      <c r="B16" s="26" t="s">
        <v>32</v>
      </c>
      <c r="C16" s="27">
        <f>C17+C24+C25</f>
        <v>13914993.539999999</v>
      </c>
      <c r="D16" s="27">
        <f>D17+D24+D25</f>
        <v>13184189.390000001</v>
      </c>
      <c r="E16" s="28" t="s">
        <v>33</v>
      </c>
      <c r="F16" s="29" t="s">
        <v>34</v>
      </c>
      <c r="G16" s="34">
        <v>-988107.95</v>
      </c>
      <c r="H16" s="35">
        <v>-419925.49</v>
      </c>
    </row>
    <row r="17" spans="1:8" ht="22.8" customHeight="1" x14ac:dyDescent="0.3">
      <c r="A17" s="91" t="s">
        <v>12</v>
      </c>
      <c r="B17" s="92" t="s">
        <v>35</v>
      </c>
      <c r="C17" s="93">
        <f>SUM(C19:C23)</f>
        <v>13756870.439999999</v>
      </c>
      <c r="D17" s="93">
        <f>SUM(D19:D23)</f>
        <v>13184189.390000001</v>
      </c>
      <c r="E17" s="36" t="s">
        <v>36</v>
      </c>
      <c r="F17" s="29" t="s">
        <v>37</v>
      </c>
      <c r="G17" s="37">
        <v>0</v>
      </c>
      <c r="H17" s="33">
        <v>0</v>
      </c>
    </row>
    <row r="18" spans="1:8" ht="24" x14ac:dyDescent="0.3">
      <c r="A18" s="91"/>
      <c r="B18" s="92"/>
      <c r="C18" s="93"/>
      <c r="D18" s="93"/>
      <c r="E18" s="21" t="s">
        <v>38</v>
      </c>
      <c r="F18" s="38" t="s">
        <v>39</v>
      </c>
      <c r="G18" s="27">
        <f>G19+G27+G36+G60</f>
        <v>14780352.529999999</v>
      </c>
      <c r="H18" s="27">
        <f>H19+H27+H36+H60</f>
        <v>11952581.48</v>
      </c>
    </row>
    <row r="19" spans="1:8" ht="24" x14ac:dyDescent="0.3">
      <c r="A19" s="28" t="s">
        <v>40</v>
      </c>
      <c r="B19" s="32" t="s">
        <v>41</v>
      </c>
      <c r="C19" s="33">
        <v>231500</v>
      </c>
      <c r="D19" s="33">
        <v>231500</v>
      </c>
      <c r="E19" s="21" t="s">
        <v>9</v>
      </c>
      <c r="F19" s="38" t="s">
        <v>42</v>
      </c>
      <c r="G19" s="27">
        <f>G20+G21+G24</f>
        <v>2160610.38</v>
      </c>
      <c r="H19" s="27">
        <f>H20+H21+H24</f>
        <v>2160610.38</v>
      </c>
    </row>
    <row r="20" spans="1:8" ht="24" x14ac:dyDescent="0.3">
      <c r="A20" s="28" t="s">
        <v>43</v>
      </c>
      <c r="B20" s="32" t="s">
        <v>44</v>
      </c>
      <c r="C20" s="33">
        <v>11870154.17</v>
      </c>
      <c r="D20" s="33">
        <v>10819173.810000001</v>
      </c>
      <c r="E20" s="28" t="s">
        <v>12</v>
      </c>
      <c r="F20" s="29" t="s">
        <v>45</v>
      </c>
      <c r="G20" s="37">
        <v>0</v>
      </c>
      <c r="H20" s="33">
        <v>0</v>
      </c>
    </row>
    <row r="21" spans="1:8" ht="24" x14ac:dyDescent="0.3">
      <c r="A21" s="28" t="s">
        <v>46</v>
      </c>
      <c r="B21" s="32" t="s">
        <v>47</v>
      </c>
      <c r="C21" s="33">
        <v>96224.78</v>
      </c>
      <c r="D21" s="33">
        <v>239532.87</v>
      </c>
      <c r="E21" s="28" t="s">
        <v>17</v>
      </c>
      <c r="F21" s="29" t="s">
        <v>48</v>
      </c>
      <c r="G21" s="33">
        <f>G22+G23</f>
        <v>2160610.38</v>
      </c>
      <c r="H21" s="33">
        <f>H22+H23</f>
        <v>2160610.38</v>
      </c>
    </row>
    <row r="22" spans="1:8" x14ac:dyDescent="0.3">
      <c r="A22" s="28" t="s">
        <v>49</v>
      </c>
      <c r="B22" s="39" t="s">
        <v>50</v>
      </c>
      <c r="C22" s="40">
        <v>429976.16</v>
      </c>
      <c r="D22" s="40">
        <v>509958.06</v>
      </c>
      <c r="E22" s="28" t="s">
        <v>51</v>
      </c>
      <c r="F22" s="29" t="s">
        <v>52</v>
      </c>
      <c r="G22" s="31">
        <v>1453271.84</v>
      </c>
      <c r="H22" s="31">
        <v>1453271.84</v>
      </c>
    </row>
    <row r="23" spans="1:8" x14ac:dyDescent="0.3">
      <c r="A23" s="28" t="s">
        <v>53</v>
      </c>
      <c r="B23" s="32" t="s">
        <v>54</v>
      </c>
      <c r="C23" s="33">
        <v>1129015.33</v>
      </c>
      <c r="D23" s="33">
        <v>1384024.65</v>
      </c>
      <c r="E23" s="28" t="s">
        <v>51</v>
      </c>
      <c r="F23" s="29" t="s">
        <v>55</v>
      </c>
      <c r="G23" s="31">
        <v>707338.54</v>
      </c>
      <c r="H23" s="31">
        <v>707338.54</v>
      </c>
    </row>
    <row r="24" spans="1:8" x14ac:dyDescent="0.3">
      <c r="A24" s="28" t="s">
        <v>17</v>
      </c>
      <c r="B24" s="32" t="s">
        <v>56</v>
      </c>
      <c r="C24" s="33">
        <v>158123.1</v>
      </c>
      <c r="D24" s="33">
        <v>0</v>
      </c>
      <c r="E24" s="28" t="s">
        <v>22</v>
      </c>
      <c r="F24" s="29" t="s">
        <v>57</v>
      </c>
      <c r="G24" s="37">
        <v>0</v>
      </c>
      <c r="H24" s="33">
        <f>H25+H26</f>
        <v>0</v>
      </c>
    </row>
    <row r="25" spans="1:8" x14ac:dyDescent="0.3">
      <c r="A25" s="28" t="s">
        <v>22</v>
      </c>
      <c r="B25" s="32" t="s">
        <v>58</v>
      </c>
      <c r="C25" s="33">
        <v>0</v>
      </c>
      <c r="D25" s="33">
        <v>0</v>
      </c>
      <c r="E25" s="28" t="s">
        <v>51</v>
      </c>
      <c r="F25" s="29" t="s">
        <v>52</v>
      </c>
      <c r="G25" s="37">
        <v>0</v>
      </c>
      <c r="H25" s="33">
        <v>0</v>
      </c>
    </row>
    <row r="26" spans="1:8" ht="24" x14ac:dyDescent="0.3">
      <c r="A26" s="21" t="s">
        <v>19</v>
      </c>
      <c r="B26" s="22" t="s">
        <v>59</v>
      </c>
      <c r="C26" s="23">
        <f>SUM(C27:C28)</f>
        <v>0</v>
      </c>
      <c r="D26" s="23">
        <f>SUM(D27:D28)</f>
        <v>0</v>
      </c>
      <c r="E26" s="28" t="s">
        <v>51</v>
      </c>
      <c r="F26" s="29" t="s">
        <v>60</v>
      </c>
      <c r="G26" s="37">
        <v>0</v>
      </c>
      <c r="H26" s="33">
        <v>0</v>
      </c>
    </row>
    <row r="27" spans="1:8" x14ac:dyDescent="0.3">
      <c r="A27" s="28" t="s">
        <v>12</v>
      </c>
      <c r="B27" s="32" t="s">
        <v>61</v>
      </c>
      <c r="C27" s="33">
        <v>0</v>
      </c>
      <c r="D27" s="33">
        <v>0</v>
      </c>
      <c r="E27" s="21" t="s">
        <v>14</v>
      </c>
      <c r="F27" s="38" t="s">
        <v>62</v>
      </c>
      <c r="G27" s="27">
        <f>G28+G29+G30</f>
        <v>2900000</v>
      </c>
      <c r="H27" s="27">
        <f>H28+H29+H30</f>
        <v>1000000</v>
      </c>
    </row>
    <row r="28" spans="1:8" ht="36" x14ac:dyDescent="0.3">
      <c r="A28" s="28" t="s">
        <v>17</v>
      </c>
      <c r="B28" s="32" t="s">
        <v>63</v>
      </c>
      <c r="C28" s="33">
        <v>0</v>
      </c>
      <c r="D28" s="33">
        <v>0</v>
      </c>
      <c r="E28" s="28" t="s">
        <v>12</v>
      </c>
      <c r="F28" s="29" t="s">
        <v>64</v>
      </c>
      <c r="G28" s="37">
        <v>0</v>
      </c>
      <c r="H28" s="33">
        <v>0</v>
      </c>
    </row>
    <row r="29" spans="1:8" ht="36.6" x14ac:dyDescent="0.3">
      <c r="A29" s="41" t="s">
        <v>22</v>
      </c>
      <c r="B29" s="42" t="s">
        <v>65</v>
      </c>
      <c r="C29" s="33">
        <v>0</v>
      </c>
      <c r="D29" s="33">
        <v>0</v>
      </c>
      <c r="E29" s="28" t="s">
        <v>17</v>
      </c>
      <c r="F29" s="43" t="s">
        <v>66</v>
      </c>
      <c r="G29" s="37">
        <v>0</v>
      </c>
      <c r="H29" s="44">
        <v>0</v>
      </c>
    </row>
    <row r="30" spans="1:8" ht="24" x14ac:dyDescent="0.3">
      <c r="A30" s="21" t="s">
        <v>24</v>
      </c>
      <c r="B30" s="22" t="s">
        <v>67</v>
      </c>
      <c r="C30" s="23">
        <f>C31+C32+C33+C49</f>
        <v>0</v>
      </c>
      <c r="D30" s="23">
        <f>D31+D32+D33+D49</f>
        <v>0</v>
      </c>
      <c r="E30" s="45" t="s">
        <v>22</v>
      </c>
      <c r="F30" s="29" t="s">
        <v>68</v>
      </c>
      <c r="G30" s="33">
        <f>G31+G32+G33+G35</f>
        <v>2900000</v>
      </c>
      <c r="H30" s="33">
        <f>H31+H32+H33+H35</f>
        <v>1000000</v>
      </c>
    </row>
    <row r="31" spans="1:8" x14ac:dyDescent="0.3">
      <c r="A31" s="28" t="s">
        <v>12</v>
      </c>
      <c r="B31" s="32" t="s">
        <v>69</v>
      </c>
      <c r="C31" s="33">
        <v>0</v>
      </c>
      <c r="D31" s="33">
        <v>0</v>
      </c>
      <c r="E31" s="28" t="s">
        <v>40</v>
      </c>
      <c r="F31" s="29" t="s">
        <v>70</v>
      </c>
      <c r="G31" s="37">
        <v>2900000</v>
      </c>
      <c r="H31" s="33">
        <v>1000000</v>
      </c>
    </row>
    <row r="32" spans="1:8" ht="24" x14ac:dyDescent="0.3">
      <c r="A32" s="28" t="s">
        <v>17</v>
      </c>
      <c r="B32" s="32" t="s">
        <v>10</v>
      </c>
      <c r="C32" s="33">
        <v>0</v>
      </c>
      <c r="D32" s="33">
        <v>0</v>
      </c>
      <c r="E32" s="28" t="s">
        <v>43</v>
      </c>
      <c r="F32" s="29" t="s">
        <v>71</v>
      </c>
      <c r="G32" s="33">
        <v>0</v>
      </c>
      <c r="H32" s="33">
        <v>0</v>
      </c>
    </row>
    <row r="33" spans="1:8" x14ac:dyDescent="0.3">
      <c r="A33" s="28" t="s">
        <v>22</v>
      </c>
      <c r="B33" s="32" t="s">
        <v>72</v>
      </c>
      <c r="C33" s="33">
        <v>0</v>
      </c>
      <c r="D33" s="33">
        <v>0</v>
      </c>
      <c r="E33" s="28" t="s">
        <v>46</v>
      </c>
      <c r="F33" s="29" t="s">
        <v>73</v>
      </c>
      <c r="G33" s="33">
        <v>0</v>
      </c>
      <c r="H33" s="33">
        <v>0</v>
      </c>
    </row>
    <row r="34" spans="1:8" x14ac:dyDescent="0.3">
      <c r="A34" s="28" t="s">
        <v>40</v>
      </c>
      <c r="B34" s="39" t="s">
        <v>74</v>
      </c>
      <c r="C34" s="33">
        <v>0</v>
      </c>
      <c r="D34" s="33">
        <v>0</v>
      </c>
      <c r="E34" s="41" t="s">
        <v>49</v>
      </c>
      <c r="F34" s="46" t="s">
        <v>75</v>
      </c>
      <c r="G34" s="33">
        <v>0</v>
      </c>
      <c r="H34" s="47">
        <v>0</v>
      </c>
    </row>
    <row r="35" spans="1:8" x14ac:dyDescent="0.3">
      <c r="A35" s="28" t="s">
        <v>51</v>
      </c>
      <c r="B35" s="32" t="s">
        <v>76</v>
      </c>
      <c r="C35" s="33">
        <v>0</v>
      </c>
      <c r="D35" s="33">
        <v>0</v>
      </c>
      <c r="E35" s="28" t="s">
        <v>53</v>
      </c>
      <c r="F35" s="29" t="s">
        <v>77</v>
      </c>
      <c r="G35" s="33">
        <v>0</v>
      </c>
      <c r="H35" s="33">
        <v>0</v>
      </c>
    </row>
    <row r="36" spans="1:8" x14ac:dyDescent="0.3">
      <c r="A36" s="28" t="s">
        <v>51</v>
      </c>
      <c r="B36" s="32" t="s">
        <v>78</v>
      </c>
      <c r="C36" s="33">
        <v>0</v>
      </c>
      <c r="D36" s="33">
        <v>0</v>
      </c>
      <c r="E36" s="21" t="s">
        <v>19</v>
      </c>
      <c r="F36" s="25" t="s">
        <v>79</v>
      </c>
      <c r="G36" s="23">
        <f>G37+G42+G47+G59</f>
        <v>7517455.5899999999</v>
      </c>
      <c r="H36" s="23">
        <f>H37+H42+H47+H59</f>
        <v>6361810.5500000007</v>
      </c>
    </row>
    <row r="37" spans="1:8" x14ac:dyDescent="0.3">
      <c r="A37" s="28" t="s">
        <v>51</v>
      </c>
      <c r="B37" s="32" t="s">
        <v>80</v>
      </c>
      <c r="C37" s="33">
        <v>0</v>
      </c>
      <c r="D37" s="33">
        <v>0</v>
      </c>
      <c r="E37" s="28" t="s">
        <v>12</v>
      </c>
      <c r="F37" s="29" t="s">
        <v>64</v>
      </c>
      <c r="G37" s="33">
        <f>G38+G41</f>
        <v>0</v>
      </c>
      <c r="H37" s="33">
        <f>H38+H41</f>
        <v>0</v>
      </c>
    </row>
    <row r="38" spans="1:8" ht="24" x14ac:dyDescent="0.3">
      <c r="A38" s="28" t="s">
        <v>51</v>
      </c>
      <c r="B38" s="32" t="s">
        <v>81</v>
      </c>
      <c r="C38" s="33">
        <v>0</v>
      </c>
      <c r="D38" s="33">
        <v>0</v>
      </c>
      <c r="E38" s="28" t="s">
        <v>40</v>
      </c>
      <c r="F38" s="29" t="s">
        <v>82</v>
      </c>
      <c r="G38" s="33">
        <f>G39+G40</f>
        <v>0</v>
      </c>
      <c r="H38" s="33">
        <f>H39+H40</f>
        <v>0</v>
      </c>
    </row>
    <row r="39" spans="1:8" ht="36" x14ac:dyDescent="0.3">
      <c r="A39" s="28" t="s">
        <v>43</v>
      </c>
      <c r="B39" s="32" t="s">
        <v>83</v>
      </c>
      <c r="C39" s="33">
        <v>0</v>
      </c>
      <c r="D39" s="33">
        <v>0</v>
      </c>
      <c r="E39" s="28" t="s">
        <v>51</v>
      </c>
      <c r="F39" s="29" t="s">
        <v>84</v>
      </c>
      <c r="G39" s="33">
        <v>0</v>
      </c>
      <c r="H39" s="33">
        <v>0</v>
      </c>
    </row>
    <row r="40" spans="1:8" x14ac:dyDescent="0.3">
      <c r="A40" s="28" t="s">
        <v>51</v>
      </c>
      <c r="B40" s="32" t="s">
        <v>76</v>
      </c>
      <c r="C40" s="33">
        <v>0</v>
      </c>
      <c r="D40" s="33">
        <v>0</v>
      </c>
      <c r="E40" s="28" t="s">
        <v>51</v>
      </c>
      <c r="F40" s="29" t="s">
        <v>85</v>
      </c>
      <c r="G40" s="33">
        <v>0</v>
      </c>
      <c r="H40" s="33">
        <v>0</v>
      </c>
    </row>
    <row r="41" spans="1:8" x14ac:dyDescent="0.3">
      <c r="A41" s="28" t="s">
        <v>51</v>
      </c>
      <c r="B41" s="32" t="s">
        <v>78</v>
      </c>
      <c r="C41" s="33">
        <v>0</v>
      </c>
      <c r="D41" s="33">
        <v>0</v>
      </c>
      <c r="E41" s="28" t="s">
        <v>43</v>
      </c>
      <c r="F41" s="29" t="s">
        <v>77</v>
      </c>
      <c r="G41" s="33">
        <v>0</v>
      </c>
      <c r="H41" s="33">
        <v>0</v>
      </c>
    </row>
    <row r="42" spans="1:8" ht="36.6" x14ac:dyDescent="0.3">
      <c r="A42" s="28" t="s">
        <v>51</v>
      </c>
      <c r="B42" s="32" t="s">
        <v>80</v>
      </c>
      <c r="C42" s="33">
        <v>0</v>
      </c>
      <c r="D42" s="33">
        <v>0</v>
      </c>
      <c r="E42" s="28" t="s">
        <v>17</v>
      </c>
      <c r="F42" s="48" t="s">
        <v>66</v>
      </c>
      <c r="G42" s="33">
        <f>G43+G46</f>
        <v>0</v>
      </c>
      <c r="H42" s="33">
        <f>H43+H46</f>
        <v>0</v>
      </c>
    </row>
    <row r="43" spans="1:8" ht="24" x14ac:dyDescent="0.3">
      <c r="A43" s="28" t="s">
        <v>51</v>
      </c>
      <c r="B43" s="32" t="s">
        <v>81</v>
      </c>
      <c r="C43" s="33">
        <v>0</v>
      </c>
      <c r="D43" s="33">
        <v>0</v>
      </c>
      <c r="E43" s="45" t="s">
        <v>40</v>
      </c>
      <c r="F43" s="29" t="s">
        <v>82</v>
      </c>
      <c r="G43" s="33">
        <f>G44+G45</f>
        <v>0</v>
      </c>
      <c r="H43" s="33">
        <f>H44+H45</f>
        <v>0</v>
      </c>
    </row>
    <row r="44" spans="1:8" x14ac:dyDescent="0.3">
      <c r="A44" s="49" t="s">
        <v>46</v>
      </c>
      <c r="B44" s="43" t="s">
        <v>86</v>
      </c>
      <c r="C44" s="33">
        <v>0</v>
      </c>
      <c r="D44" s="50">
        <v>0</v>
      </c>
      <c r="E44" s="51" t="s">
        <v>51</v>
      </c>
      <c r="F44" s="29" t="s">
        <v>84</v>
      </c>
      <c r="G44" s="33">
        <v>0</v>
      </c>
      <c r="H44" s="33">
        <v>0</v>
      </c>
    </row>
    <row r="45" spans="1:8" x14ac:dyDescent="0.3">
      <c r="A45" s="50" t="s">
        <v>51</v>
      </c>
      <c r="B45" s="50" t="s">
        <v>76</v>
      </c>
      <c r="C45" s="33">
        <v>0</v>
      </c>
      <c r="D45" s="50">
        <v>0</v>
      </c>
      <c r="E45" s="51" t="s">
        <v>51</v>
      </c>
      <c r="F45" s="29" t="s">
        <v>85</v>
      </c>
      <c r="G45" s="33">
        <v>0</v>
      </c>
      <c r="H45" s="33">
        <v>0</v>
      </c>
    </row>
    <row r="46" spans="1:8" x14ac:dyDescent="0.3">
      <c r="A46" s="50" t="s">
        <v>51</v>
      </c>
      <c r="B46" s="50" t="s">
        <v>78</v>
      </c>
      <c r="C46" s="33">
        <v>0</v>
      </c>
      <c r="D46" s="50">
        <v>0</v>
      </c>
      <c r="E46" s="45" t="s">
        <v>43</v>
      </c>
      <c r="F46" s="29" t="s">
        <v>77</v>
      </c>
      <c r="G46" s="33">
        <v>0</v>
      </c>
      <c r="H46" s="33">
        <v>0</v>
      </c>
    </row>
    <row r="47" spans="1:8" x14ac:dyDescent="0.3">
      <c r="A47" s="50" t="s">
        <v>51</v>
      </c>
      <c r="B47" s="50" t="s">
        <v>80</v>
      </c>
      <c r="C47" s="33">
        <v>0</v>
      </c>
      <c r="D47" s="50">
        <v>0</v>
      </c>
      <c r="E47" s="52" t="s">
        <v>22</v>
      </c>
      <c r="F47" s="29" t="s">
        <v>68</v>
      </c>
      <c r="G47" s="33">
        <f>G48+G49+G50+G51+G54+G55+G56+G57+G58</f>
        <v>7180163.3899999997</v>
      </c>
      <c r="H47" s="33">
        <f>H48+H49+H50+H51+H54+H55+H56+H57+H58</f>
        <v>5958210.8100000005</v>
      </c>
    </row>
    <row r="48" spans="1:8" x14ac:dyDescent="0.3">
      <c r="A48" s="50" t="s">
        <v>51</v>
      </c>
      <c r="B48" s="50" t="s">
        <v>81</v>
      </c>
      <c r="C48" s="33">
        <v>0</v>
      </c>
      <c r="D48" s="50">
        <v>0</v>
      </c>
      <c r="E48" s="51" t="s">
        <v>40</v>
      </c>
      <c r="F48" s="29" t="s">
        <v>70</v>
      </c>
      <c r="G48" s="37">
        <v>1231578.96</v>
      </c>
      <c r="H48" s="33">
        <v>605134.03</v>
      </c>
    </row>
    <row r="49" spans="1:8" ht="24" x14ac:dyDescent="0.3">
      <c r="A49" s="28" t="s">
        <v>27</v>
      </c>
      <c r="B49" s="32" t="s">
        <v>87</v>
      </c>
      <c r="C49" s="33">
        <v>0</v>
      </c>
      <c r="D49" s="33">
        <v>0</v>
      </c>
      <c r="E49" s="28" t="s">
        <v>43</v>
      </c>
      <c r="F49" s="29" t="s">
        <v>71</v>
      </c>
      <c r="G49" s="33">
        <v>0</v>
      </c>
      <c r="H49" s="33">
        <v>0</v>
      </c>
    </row>
    <row r="50" spans="1:8" ht="24" x14ac:dyDescent="0.3">
      <c r="A50" s="21" t="s">
        <v>30</v>
      </c>
      <c r="B50" s="26" t="s">
        <v>88</v>
      </c>
      <c r="C50" s="27">
        <f>C51+C52</f>
        <v>0</v>
      </c>
      <c r="D50" s="27">
        <f>D51+D52</f>
        <v>0</v>
      </c>
      <c r="E50" s="28" t="s">
        <v>46</v>
      </c>
      <c r="F50" s="29" t="s">
        <v>73</v>
      </c>
      <c r="G50" s="33">
        <v>0</v>
      </c>
      <c r="H50" s="33">
        <v>0</v>
      </c>
    </row>
    <row r="51" spans="1:8" ht="24" x14ac:dyDescent="0.3">
      <c r="A51" s="28" t="s">
        <v>12</v>
      </c>
      <c r="B51" s="32" t="s">
        <v>89</v>
      </c>
      <c r="C51" s="33">
        <v>0</v>
      </c>
      <c r="D51" s="33">
        <v>0</v>
      </c>
      <c r="E51" s="28" t="s">
        <v>49</v>
      </c>
      <c r="F51" s="29" t="s">
        <v>82</v>
      </c>
      <c r="G51" s="33">
        <f>G52+G53</f>
        <v>1562573.47</v>
      </c>
      <c r="H51" s="33">
        <f>H52+H53</f>
        <v>1253653.56</v>
      </c>
    </row>
    <row r="52" spans="1:8" x14ac:dyDescent="0.3">
      <c r="A52" s="28" t="s">
        <v>17</v>
      </c>
      <c r="B52" s="32" t="s">
        <v>90</v>
      </c>
      <c r="C52" s="33">
        <v>0</v>
      </c>
      <c r="D52" s="33">
        <v>0</v>
      </c>
      <c r="E52" s="28" t="s">
        <v>51</v>
      </c>
      <c r="F52" s="29" t="s">
        <v>84</v>
      </c>
      <c r="G52" s="33">
        <v>1562573.47</v>
      </c>
      <c r="H52" s="33">
        <v>1253653.56</v>
      </c>
    </row>
    <row r="53" spans="1:8" x14ac:dyDescent="0.3">
      <c r="A53" s="21" t="s">
        <v>38</v>
      </c>
      <c r="B53" s="26" t="s">
        <v>91</v>
      </c>
      <c r="C53" s="27">
        <f>C54+C60+C78+C95</f>
        <v>5902756.1799999997</v>
      </c>
      <c r="D53" s="27">
        <f>D54+D60+D78+D95</f>
        <v>4684709.05</v>
      </c>
      <c r="E53" s="28" t="s">
        <v>51</v>
      </c>
      <c r="F53" s="29" t="s">
        <v>85</v>
      </c>
      <c r="G53" s="33">
        <f>G54+G55</f>
        <v>0</v>
      </c>
      <c r="H53" s="33">
        <v>0</v>
      </c>
    </row>
    <row r="54" spans="1:8" x14ac:dyDescent="0.3">
      <c r="A54" s="21" t="s">
        <v>9</v>
      </c>
      <c r="B54" s="26" t="s">
        <v>92</v>
      </c>
      <c r="C54" s="27">
        <f>SUM(C55:C59)</f>
        <v>283002.81</v>
      </c>
      <c r="D54" s="27">
        <f>SUM(D55:D59)</f>
        <v>334680.59999999998</v>
      </c>
      <c r="E54" s="28" t="s">
        <v>53</v>
      </c>
      <c r="F54" s="29" t="s">
        <v>93</v>
      </c>
      <c r="G54" s="33">
        <v>0</v>
      </c>
      <c r="H54" s="33">
        <v>0</v>
      </c>
    </row>
    <row r="55" spans="1:8" x14ac:dyDescent="0.3">
      <c r="A55" s="28" t="s">
        <v>12</v>
      </c>
      <c r="B55" s="32" t="s">
        <v>94</v>
      </c>
      <c r="C55" s="33">
        <v>283002.81</v>
      </c>
      <c r="D55" s="33">
        <v>334680.59999999998</v>
      </c>
      <c r="E55" s="28" t="s">
        <v>95</v>
      </c>
      <c r="F55" s="29" t="s">
        <v>75</v>
      </c>
      <c r="G55" s="33">
        <v>0</v>
      </c>
      <c r="H55" s="33">
        <v>0</v>
      </c>
    </row>
    <row r="56" spans="1:8" ht="48" x14ac:dyDescent="0.3">
      <c r="A56" s="28" t="s">
        <v>17</v>
      </c>
      <c r="B56" s="32" t="s">
        <v>96</v>
      </c>
      <c r="C56" s="33">
        <v>0</v>
      </c>
      <c r="D56" s="33">
        <v>0</v>
      </c>
      <c r="E56" s="28" t="s">
        <v>97</v>
      </c>
      <c r="F56" s="29" t="s">
        <v>98</v>
      </c>
      <c r="G56" s="33">
        <v>2785816.58</v>
      </c>
      <c r="H56" s="33">
        <v>2618095.66</v>
      </c>
    </row>
    <row r="57" spans="1:8" x14ac:dyDescent="0.3">
      <c r="A57" s="28" t="s">
        <v>22</v>
      </c>
      <c r="B57" s="32" t="s">
        <v>99</v>
      </c>
      <c r="C57" s="33">
        <v>0</v>
      </c>
      <c r="D57" s="33">
        <v>0</v>
      </c>
      <c r="E57" s="28" t="s">
        <v>100</v>
      </c>
      <c r="F57" s="29" t="s">
        <v>101</v>
      </c>
      <c r="G57" s="37">
        <v>1361123.67</v>
      </c>
      <c r="H57" s="33">
        <v>1224127.3600000001</v>
      </c>
    </row>
    <row r="58" spans="1:8" x14ac:dyDescent="0.3">
      <c r="A58" s="28" t="s">
        <v>27</v>
      </c>
      <c r="B58" s="32" t="s">
        <v>102</v>
      </c>
      <c r="C58" s="33">
        <v>0</v>
      </c>
      <c r="D58" s="33">
        <v>0</v>
      </c>
      <c r="E58" s="28" t="s">
        <v>103</v>
      </c>
      <c r="F58" s="53" t="s">
        <v>77</v>
      </c>
      <c r="G58" s="54">
        <v>239070.71</v>
      </c>
      <c r="H58" s="40">
        <v>257200.2</v>
      </c>
    </row>
    <row r="59" spans="1:8" x14ac:dyDescent="0.3">
      <c r="A59" s="28" t="s">
        <v>104</v>
      </c>
      <c r="B59" s="32" t="s">
        <v>105</v>
      </c>
      <c r="C59" s="33">
        <v>0</v>
      </c>
      <c r="D59" s="33">
        <v>0</v>
      </c>
      <c r="E59" s="28" t="s">
        <v>27</v>
      </c>
      <c r="F59" s="29" t="s">
        <v>106</v>
      </c>
      <c r="G59" s="37">
        <v>337292.2</v>
      </c>
      <c r="H59" s="33">
        <v>403599.74</v>
      </c>
    </row>
    <row r="60" spans="1:8" x14ac:dyDescent="0.3">
      <c r="A60" s="21" t="s">
        <v>14</v>
      </c>
      <c r="B60" s="26" t="s">
        <v>107</v>
      </c>
      <c r="C60" s="27">
        <f>C61+C66+C71</f>
        <v>4780795.32</v>
      </c>
      <c r="D60" s="27">
        <f>D61+D66+D71</f>
        <v>3893214.52</v>
      </c>
      <c r="E60" s="21" t="s">
        <v>24</v>
      </c>
      <c r="F60" s="38" t="s">
        <v>108</v>
      </c>
      <c r="G60" s="27">
        <f>G61+G62</f>
        <v>2202286.56</v>
      </c>
      <c r="H60" s="27">
        <f>H61+H62</f>
        <v>2430160.5499999998</v>
      </c>
    </row>
    <row r="61" spans="1:8" ht="24" x14ac:dyDescent="0.3">
      <c r="A61" s="28" t="s">
        <v>12</v>
      </c>
      <c r="B61" s="32" t="s">
        <v>109</v>
      </c>
      <c r="C61" s="33">
        <f>C62+C65</f>
        <v>0</v>
      </c>
      <c r="D61" s="33">
        <f>D62+D65</f>
        <v>0</v>
      </c>
      <c r="E61" s="28" t="s">
        <v>12</v>
      </c>
      <c r="F61" s="29" t="s">
        <v>110</v>
      </c>
      <c r="G61" s="33">
        <v>0</v>
      </c>
      <c r="H61" s="33">
        <v>0</v>
      </c>
    </row>
    <row r="62" spans="1:8" ht="24" x14ac:dyDescent="0.3">
      <c r="A62" s="28" t="s">
        <v>40</v>
      </c>
      <c r="B62" s="32" t="s">
        <v>111</v>
      </c>
      <c r="C62" s="33">
        <v>0</v>
      </c>
      <c r="D62" s="33">
        <v>0</v>
      </c>
      <c r="E62" s="28" t="s">
        <v>17</v>
      </c>
      <c r="F62" s="29" t="s">
        <v>90</v>
      </c>
      <c r="G62" s="33">
        <f>G63+G64</f>
        <v>2202286.56</v>
      </c>
      <c r="H62" s="33">
        <f>H63+H64</f>
        <v>2430160.5499999998</v>
      </c>
    </row>
    <row r="63" spans="1:8" x14ac:dyDescent="0.3">
      <c r="A63" s="28" t="s">
        <v>51</v>
      </c>
      <c r="B63" s="32" t="s">
        <v>84</v>
      </c>
      <c r="C63" s="33">
        <v>0</v>
      </c>
      <c r="D63" s="33">
        <v>0</v>
      </c>
      <c r="E63" s="28" t="s">
        <v>51</v>
      </c>
      <c r="F63" s="53" t="s">
        <v>112</v>
      </c>
      <c r="G63" s="54">
        <v>1882024.19</v>
      </c>
      <c r="H63" s="40">
        <v>1916402.33</v>
      </c>
    </row>
    <row r="64" spans="1:8" x14ac:dyDescent="0.3">
      <c r="A64" s="28" t="s">
        <v>51</v>
      </c>
      <c r="B64" s="32" t="s">
        <v>85</v>
      </c>
      <c r="C64" s="33">
        <v>0</v>
      </c>
      <c r="D64" s="33">
        <v>0</v>
      </c>
      <c r="E64" s="28" t="s">
        <v>51</v>
      </c>
      <c r="F64" s="53" t="s">
        <v>60</v>
      </c>
      <c r="G64" s="40">
        <v>320262.37</v>
      </c>
      <c r="H64" s="40">
        <v>513758.22</v>
      </c>
    </row>
    <row r="65" spans="1:8" x14ac:dyDescent="0.3">
      <c r="A65" s="28" t="s">
        <v>43</v>
      </c>
      <c r="B65" s="32" t="s">
        <v>77</v>
      </c>
      <c r="C65" s="33">
        <v>0</v>
      </c>
      <c r="D65" s="33">
        <v>0</v>
      </c>
      <c r="E65" s="47"/>
      <c r="F65" s="47"/>
      <c r="G65" s="55"/>
      <c r="H65" s="47"/>
    </row>
    <row r="66" spans="1:8" ht="36" x14ac:dyDescent="0.3">
      <c r="A66" s="28" t="s">
        <v>17</v>
      </c>
      <c r="B66" s="32" t="s">
        <v>113</v>
      </c>
      <c r="C66" s="33">
        <f>C67+C70</f>
        <v>0</v>
      </c>
      <c r="D66" s="33">
        <f>D67+D70</f>
        <v>0</v>
      </c>
      <c r="E66" s="47"/>
      <c r="F66" s="47"/>
      <c r="G66" s="55"/>
      <c r="H66" s="47"/>
    </row>
    <row r="67" spans="1:8" ht="24" x14ac:dyDescent="0.3">
      <c r="A67" s="28" t="s">
        <v>40</v>
      </c>
      <c r="B67" s="32" t="s">
        <v>111</v>
      </c>
      <c r="C67" s="33">
        <v>0</v>
      </c>
      <c r="D67" s="33">
        <v>0</v>
      </c>
      <c r="E67" s="47"/>
      <c r="F67" s="47"/>
      <c r="G67" s="55"/>
      <c r="H67" s="47"/>
    </row>
    <row r="68" spans="1:8" x14ac:dyDescent="0.3">
      <c r="A68" s="28" t="s">
        <v>51</v>
      </c>
      <c r="B68" s="32" t="s">
        <v>84</v>
      </c>
      <c r="C68" s="33">
        <v>0</v>
      </c>
      <c r="D68" s="33">
        <v>0</v>
      </c>
      <c r="E68" s="47"/>
      <c r="F68" s="47"/>
      <c r="G68" s="55"/>
      <c r="H68" s="47"/>
    </row>
    <row r="69" spans="1:8" x14ac:dyDescent="0.3">
      <c r="A69" s="28" t="s">
        <v>51</v>
      </c>
      <c r="B69" s="32" t="s">
        <v>85</v>
      </c>
      <c r="C69" s="33">
        <v>0</v>
      </c>
      <c r="D69" s="33">
        <v>0</v>
      </c>
      <c r="E69" s="53"/>
      <c r="F69" s="53"/>
      <c r="G69" s="54"/>
      <c r="H69" s="40"/>
    </row>
    <row r="70" spans="1:8" x14ac:dyDescent="0.3">
      <c r="A70" s="28" t="s">
        <v>43</v>
      </c>
      <c r="B70" s="32" t="s">
        <v>77</v>
      </c>
      <c r="C70" s="33">
        <v>0</v>
      </c>
      <c r="D70" s="33">
        <v>0</v>
      </c>
      <c r="E70" s="53"/>
      <c r="F70" s="53"/>
      <c r="G70" s="54"/>
      <c r="H70" s="40"/>
    </row>
    <row r="71" spans="1:8" x14ac:dyDescent="0.3">
      <c r="A71" s="28" t="s">
        <v>22</v>
      </c>
      <c r="B71" s="39" t="s">
        <v>114</v>
      </c>
      <c r="C71" s="40">
        <f>C72+C75+C76+C77</f>
        <v>4780795.32</v>
      </c>
      <c r="D71" s="40">
        <f>D72+D75+D76+D77</f>
        <v>3893214.52</v>
      </c>
      <c r="E71" s="53"/>
      <c r="F71" s="53"/>
      <c r="G71" s="54"/>
      <c r="H71" s="40"/>
    </row>
    <row r="72" spans="1:8" ht="24" x14ac:dyDescent="0.3">
      <c r="A72" s="28" t="s">
        <v>40</v>
      </c>
      <c r="B72" s="32" t="s">
        <v>111</v>
      </c>
      <c r="C72" s="33">
        <f>C73+C74</f>
        <v>4299938.3600000003</v>
      </c>
      <c r="D72" s="33">
        <f>D73+D74</f>
        <v>3473300.47</v>
      </c>
      <c r="E72" s="53"/>
      <c r="F72" s="53"/>
      <c r="G72" s="54"/>
      <c r="H72" s="40"/>
    </row>
    <row r="73" spans="1:8" x14ac:dyDescent="0.3">
      <c r="A73" s="28" t="s">
        <v>51</v>
      </c>
      <c r="B73" s="32" t="s">
        <v>84</v>
      </c>
      <c r="C73" s="33">
        <v>4299938.3600000003</v>
      </c>
      <c r="D73" s="33">
        <v>3473300.47</v>
      </c>
      <c r="E73" s="53"/>
      <c r="F73" s="53"/>
      <c r="G73" s="54"/>
      <c r="H73" s="40"/>
    </row>
    <row r="74" spans="1:8" x14ac:dyDescent="0.3">
      <c r="A74" s="28" t="s">
        <v>51</v>
      </c>
      <c r="B74" s="32" t="s">
        <v>85</v>
      </c>
      <c r="C74" s="33">
        <v>0</v>
      </c>
      <c r="D74" s="33">
        <v>0</v>
      </c>
      <c r="E74" s="53"/>
      <c r="F74" s="53"/>
      <c r="G74" s="54"/>
      <c r="H74" s="40"/>
    </row>
    <row r="75" spans="1:8" ht="48" x14ac:dyDescent="0.3">
      <c r="A75" s="28" t="s">
        <v>43</v>
      </c>
      <c r="B75" s="32" t="s">
        <v>115</v>
      </c>
      <c r="C75" s="33">
        <v>0</v>
      </c>
      <c r="D75" s="33">
        <v>0</v>
      </c>
      <c r="E75" s="53"/>
      <c r="F75" s="53"/>
      <c r="G75" s="54"/>
      <c r="H75" s="40"/>
    </row>
    <row r="76" spans="1:8" x14ac:dyDescent="0.3">
      <c r="A76" s="28" t="s">
        <v>46</v>
      </c>
      <c r="B76" s="32" t="s">
        <v>77</v>
      </c>
      <c r="C76" s="33">
        <v>480856.96</v>
      </c>
      <c r="D76" s="33">
        <v>419914.05</v>
      </c>
      <c r="E76" s="53"/>
      <c r="F76" s="29"/>
      <c r="G76" s="37"/>
      <c r="H76" s="33"/>
    </row>
    <row r="77" spans="1:8" x14ac:dyDescent="0.3">
      <c r="A77" s="28" t="s">
        <v>49</v>
      </c>
      <c r="B77" s="39" t="s">
        <v>116</v>
      </c>
      <c r="C77" s="33">
        <v>0</v>
      </c>
      <c r="D77" s="40">
        <v>0</v>
      </c>
      <c r="E77" s="53"/>
      <c r="F77" s="53"/>
      <c r="G77" s="54"/>
      <c r="H77" s="40"/>
    </row>
    <row r="78" spans="1:8" ht="24" x14ac:dyDescent="0.3">
      <c r="A78" s="21" t="s">
        <v>19</v>
      </c>
      <c r="B78" s="26" t="s">
        <v>117</v>
      </c>
      <c r="C78" s="27">
        <f>C79+C94</f>
        <v>761287.22</v>
      </c>
      <c r="D78" s="27">
        <f>D79+D94</f>
        <v>235928.06</v>
      </c>
      <c r="E78" s="53"/>
      <c r="F78" s="53"/>
      <c r="G78" s="54"/>
      <c r="H78" s="40"/>
    </row>
    <row r="79" spans="1:8" x14ac:dyDescent="0.3">
      <c r="A79" s="28" t="s">
        <v>12</v>
      </c>
      <c r="B79" s="39" t="s">
        <v>118</v>
      </c>
      <c r="C79" s="40">
        <f>C80+C85+C90</f>
        <v>761287.22</v>
      </c>
      <c r="D79" s="40">
        <f>D80+D85+D90</f>
        <v>235928.06</v>
      </c>
      <c r="E79" s="53"/>
      <c r="F79" s="53"/>
      <c r="G79" s="54"/>
      <c r="H79" s="40"/>
    </row>
    <row r="80" spans="1:8" x14ac:dyDescent="0.3">
      <c r="A80" s="28" t="s">
        <v>40</v>
      </c>
      <c r="B80" s="32" t="s">
        <v>74</v>
      </c>
      <c r="C80" s="33">
        <v>0</v>
      </c>
      <c r="D80" s="33">
        <v>0</v>
      </c>
      <c r="E80" s="53"/>
      <c r="F80" s="53"/>
      <c r="G80" s="54"/>
      <c r="H80" s="40"/>
    </row>
    <row r="81" spans="1:8" x14ac:dyDescent="0.3">
      <c r="A81" s="28" t="s">
        <v>51</v>
      </c>
      <c r="B81" s="32" t="s">
        <v>76</v>
      </c>
      <c r="C81" s="33">
        <v>0</v>
      </c>
      <c r="D81" s="33">
        <v>0</v>
      </c>
      <c r="E81" s="53"/>
      <c r="F81" s="53"/>
      <c r="G81" s="54"/>
      <c r="H81" s="40"/>
    </row>
    <row r="82" spans="1:8" x14ac:dyDescent="0.3">
      <c r="A82" s="28" t="s">
        <v>51</v>
      </c>
      <c r="B82" s="32" t="s">
        <v>78</v>
      </c>
      <c r="C82" s="33">
        <v>0</v>
      </c>
      <c r="D82" s="33">
        <v>0</v>
      </c>
      <c r="E82" s="53"/>
      <c r="F82" s="53"/>
      <c r="G82" s="54"/>
      <c r="H82" s="40"/>
    </row>
    <row r="83" spans="1:8" x14ac:dyDescent="0.3">
      <c r="A83" s="28" t="s">
        <v>51</v>
      </c>
      <c r="B83" s="32" t="s">
        <v>80</v>
      </c>
      <c r="C83" s="33">
        <v>0</v>
      </c>
      <c r="D83" s="33">
        <v>0</v>
      </c>
      <c r="E83" s="53"/>
      <c r="F83" s="53"/>
      <c r="G83" s="54"/>
      <c r="H83" s="40"/>
    </row>
    <row r="84" spans="1:8" ht="24" x14ac:dyDescent="0.3">
      <c r="A84" s="28" t="s">
        <v>51</v>
      </c>
      <c r="B84" s="32" t="s">
        <v>119</v>
      </c>
      <c r="C84" s="33">
        <v>0</v>
      </c>
      <c r="D84" s="33">
        <v>0</v>
      </c>
      <c r="E84" s="53"/>
      <c r="F84" s="53"/>
      <c r="G84" s="54"/>
      <c r="H84" s="40"/>
    </row>
    <row r="85" spans="1:8" x14ac:dyDescent="0.3">
      <c r="A85" s="28" t="s">
        <v>43</v>
      </c>
      <c r="B85" s="32" t="s">
        <v>86</v>
      </c>
      <c r="C85" s="33">
        <v>0</v>
      </c>
      <c r="D85" s="33">
        <v>0</v>
      </c>
      <c r="E85" s="53"/>
      <c r="F85" s="53"/>
      <c r="G85" s="54"/>
      <c r="H85" s="40"/>
    </row>
    <row r="86" spans="1:8" x14ac:dyDescent="0.3">
      <c r="A86" s="28" t="s">
        <v>51</v>
      </c>
      <c r="B86" s="32" t="s">
        <v>76</v>
      </c>
      <c r="C86" s="33">
        <v>0</v>
      </c>
      <c r="D86" s="33">
        <v>0</v>
      </c>
      <c r="E86" s="53"/>
      <c r="F86" s="47"/>
      <c r="G86" s="55"/>
      <c r="H86" s="47"/>
    </row>
    <row r="87" spans="1:8" x14ac:dyDescent="0.3">
      <c r="A87" s="28" t="s">
        <v>51</v>
      </c>
      <c r="B87" s="32" t="s">
        <v>78</v>
      </c>
      <c r="C87" s="33">
        <v>0</v>
      </c>
      <c r="D87" s="33">
        <v>0</v>
      </c>
      <c r="E87" s="53"/>
      <c r="F87" s="47"/>
      <c r="G87" s="55"/>
      <c r="H87" s="47"/>
    </row>
    <row r="88" spans="1:8" x14ac:dyDescent="0.3">
      <c r="A88" s="28" t="s">
        <v>51</v>
      </c>
      <c r="B88" s="32" t="s">
        <v>80</v>
      </c>
      <c r="C88" s="33">
        <v>0</v>
      </c>
      <c r="D88" s="33">
        <v>0</v>
      </c>
      <c r="E88" s="53"/>
      <c r="F88" s="53"/>
      <c r="G88" s="54"/>
      <c r="H88" s="40"/>
    </row>
    <row r="89" spans="1:8" ht="24" x14ac:dyDescent="0.3">
      <c r="A89" s="28" t="s">
        <v>51</v>
      </c>
      <c r="B89" s="32" t="s">
        <v>119</v>
      </c>
      <c r="C89" s="33">
        <v>0</v>
      </c>
      <c r="D89" s="33">
        <v>0</v>
      </c>
      <c r="E89" s="53"/>
      <c r="F89" s="53"/>
      <c r="G89" s="54"/>
      <c r="H89" s="40"/>
    </row>
    <row r="90" spans="1:8" ht="24" x14ac:dyDescent="0.3">
      <c r="A90" s="28" t="s">
        <v>46</v>
      </c>
      <c r="B90" s="32" t="s">
        <v>120</v>
      </c>
      <c r="C90" s="33">
        <f>C91+C92+C93</f>
        <v>761287.22</v>
      </c>
      <c r="D90" s="33">
        <f>D91+D92+D93</f>
        <v>235928.06</v>
      </c>
      <c r="E90" s="53"/>
      <c r="F90" s="53"/>
      <c r="G90" s="54"/>
      <c r="H90" s="40"/>
    </row>
    <row r="91" spans="1:8" ht="24" x14ac:dyDescent="0.3">
      <c r="A91" s="28" t="s">
        <v>51</v>
      </c>
      <c r="B91" s="32" t="s">
        <v>121</v>
      </c>
      <c r="C91" s="33">
        <v>761287.22</v>
      </c>
      <c r="D91" s="33">
        <v>235928.06</v>
      </c>
      <c r="E91" s="53"/>
      <c r="F91" s="53"/>
      <c r="G91" s="54"/>
      <c r="H91" s="40"/>
    </row>
    <row r="92" spans="1:8" x14ac:dyDescent="0.3">
      <c r="A92" s="28" t="s">
        <v>51</v>
      </c>
      <c r="B92" s="32" t="s">
        <v>122</v>
      </c>
      <c r="C92" s="33">
        <v>0</v>
      </c>
      <c r="D92" s="33">
        <v>0</v>
      </c>
      <c r="E92" s="53"/>
      <c r="F92" s="53"/>
      <c r="G92" s="54"/>
      <c r="H92" s="40"/>
    </row>
    <row r="93" spans="1:8" x14ac:dyDescent="0.3">
      <c r="A93" s="28" t="s">
        <v>51</v>
      </c>
      <c r="B93" s="32" t="s">
        <v>123</v>
      </c>
      <c r="C93" s="33">
        <v>0</v>
      </c>
      <c r="D93" s="33">
        <v>0</v>
      </c>
      <c r="E93" s="53"/>
      <c r="F93" s="53"/>
      <c r="G93" s="54"/>
      <c r="H93" s="40"/>
    </row>
    <row r="94" spans="1:8" x14ac:dyDescent="0.3">
      <c r="A94" s="28" t="s">
        <v>17</v>
      </c>
      <c r="B94" s="32" t="s">
        <v>124</v>
      </c>
      <c r="C94" s="33">
        <v>0</v>
      </c>
      <c r="D94" s="33">
        <v>0</v>
      </c>
      <c r="E94" s="53"/>
      <c r="F94" s="53"/>
      <c r="G94" s="54"/>
      <c r="H94" s="40"/>
    </row>
    <row r="95" spans="1:8" ht="24" x14ac:dyDescent="0.3">
      <c r="A95" s="21" t="s">
        <v>125</v>
      </c>
      <c r="B95" s="26" t="s">
        <v>126</v>
      </c>
      <c r="C95" s="27">
        <v>77670.83</v>
      </c>
      <c r="D95" s="27">
        <v>220885.87</v>
      </c>
      <c r="E95" s="53"/>
      <c r="F95" s="53"/>
      <c r="G95" s="54"/>
      <c r="H95" s="40"/>
    </row>
    <row r="96" spans="1:8" ht="24" x14ac:dyDescent="0.3">
      <c r="A96" s="56" t="s">
        <v>127</v>
      </c>
      <c r="B96" s="29" t="s">
        <v>128</v>
      </c>
      <c r="C96" s="33">
        <v>0</v>
      </c>
      <c r="D96" s="33">
        <v>0</v>
      </c>
      <c r="E96" s="53"/>
      <c r="F96" s="53"/>
      <c r="G96" s="54"/>
      <c r="H96" s="40"/>
    </row>
    <row r="97" spans="1:8" x14ac:dyDescent="0.3">
      <c r="A97" s="56" t="s">
        <v>129</v>
      </c>
      <c r="B97" s="29" t="s">
        <v>130</v>
      </c>
      <c r="C97" s="33">
        <v>0</v>
      </c>
      <c r="D97" s="33">
        <v>0</v>
      </c>
      <c r="E97" s="47"/>
      <c r="F97" s="47"/>
      <c r="G97" s="55"/>
      <c r="H97" s="47"/>
    </row>
    <row r="98" spans="1:8" ht="14.4" customHeight="1" x14ac:dyDescent="0.3">
      <c r="A98" s="90" t="s">
        <v>131</v>
      </c>
      <c r="B98" s="90"/>
      <c r="C98" s="27">
        <f>C6+C53</f>
        <v>19823713.839999996</v>
      </c>
      <c r="D98" s="27">
        <f>D6+D53</f>
        <v>17984050.740000002</v>
      </c>
      <c r="E98" s="90" t="s">
        <v>132</v>
      </c>
      <c r="F98" s="90"/>
      <c r="G98" s="27">
        <f>G6+G18</f>
        <v>19823713.84</v>
      </c>
      <c r="H98" s="27">
        <f>H6+H18</f>
        <v>17984050.740000002</v>
      </c>
    </row>
    <row r="99" spans="1:8" x14ac:dyDescent="0.3">
      <c r="B99"/>
      <c r="C99" s="57"/>
      <c r="D99"/>
      <c r="F99"/>
      <c r="G99" s="58"/>
      <c r="H99"/>
    </row>
    <row r="100" spans="1:8" x14ac:dyDescent="0.3">
      <c r="B100"/>
      <c r="C100" s="57"/>
      <c r="D100"/>
      <c r="F100"/>
      <c r="G100" s="58"/>
      <c r="H100"/>
    </row>
    <row r="101" spans="1:8" x14ac:dyDescent="0.3">
      <c r="B101"/>
      <c r="C101" s="57"/>
      <c r="D101"/>
      <c r="F101"/>
      <c r="G101" s="58"/>
      <c r="H101"/>
    </row>
    <row r="102" spans="1:8" x14ac:dyDescent="0.3">
      <c r="B102"/>
      <c r="C102" s="57"/>
      <c r="D102"/>
      <c r="F102"/>
      <c r="G102" s="58"/>
      <c r="H102"/>
    </row>
    <row r="103" spans="1:8" x14ac:dyDescent="0.3">
      <c r="B103" s="59" t="s">
        <v>133</v>
      </c>
      <c r="C103" s="60"/>
      <c r="D103" s="59"/>
      <c r="F103" s="59" t="s">
        <v>134</v>
      </c>
      <c r="G103" s="61"/>
      <c r="H103" s="59"/>
    </row>
  </sheetData>
  <mergeCells count="28">
    <mergeCell ref="E1:F1"/>
    <mergeCell ref="E2:F2"/>
    <mergeCell ref="A3:A4"/>
    <mergeCell ref="B3:B4"/>
    <mergeCell ref="E3:E4"/>
    <mergeCell ref="F3:F4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E98:F98"/>
    <mergeCell ref="A17:A18"/>
    <mergeCell ref="B17:B18"/>
    <mergeCell ref="C17:C18"/>
    <mergeCell ref="D17:D18"/>
    <mergeCell ref="A98:B98"/>
  </mergeCells>
  <pageMargins left="0.17013888888888901" right="0.17013888888888901" top="0.37986111111111098" bottom="0.170138888888889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3" zoomScaleNormal="100" workbookViewId="0">
      <selection activeCell="C54" sqref="C54"/>
    </sheetView>
  </sheetViews>
  <sheetFormatPr defaultRowHeight="14.4" x14ac:dyDescent="0.3"/>
  <cols>
    <col min="1" max="1" width="3.21875"/>
    <col min="2" max="2" width="60.88671875"/>
    <col min="3" max="4" width="13.21875"/>
    <col min="5" max="1025" width="8.109375"/>
  </cols>
  <sheetData>
    <row r="1" spans="1:5" ht="12.6" customHeight="1" x14ac:dyDescent="0.3">
      <c r="A1" s="62"/>
      <c r="B1" s="63" t="s">
        <v>135</v>
      </c>
      <c r="C1" s="63"/>
      <c r="D1" s="63"/>
    </row>
    <row r="2" spans="1:5" x14ac:dyDescent="0.3">
      <c r="A2" s="64"/>
      <c r="B2" s="65" t="s">
        <v>136</v>
      </c>
      <c r="C2" s="65"/>
      <c r="D2" s="65"/>
    </row>
    <row r="3" spans="1:5" ht="11.4" customHeight="1" x14ac:dyDescent="0.3">
      <c r="A3" s="62"/>
      <c r="B3" s="66" t="s">
        <v>137</v>
      </c>
      <c r="C3" s="66"/>
      <c r="D3" s="66"/>
      <c r="E3" s="67"/>
    </row>
    <row r="4" spans="1:5" ht="7.2" customHeight="1" x14ac:dyDescent="0.3">
      <c r="A4" s="97" t="s">
        <v>138</v>
      </c>
      <c r="B4" s="98" t="s">
        <v>139</v>
      </c>
      <c r="C4" s="98" t="s">
        <v>4</v>
      </c>
      <c r="D4" s="98" t="s">
        <v>5</v>
      </c>
    </row>
    <row r="5" spans="1:5" ht="6" customHeight="1" x14ac:dyDescent="0.3">
      <c r="A5" s="97"/>
      <c r="B5" s="98"/>
      <c r="C5" s="98"/>
      <c r="D5" s="98"/>
    </row>
    <row r="6" spans="1:5" s="70" customFormat="1" ht="9.6" customHeight="1" x14ac:dyDescent="0.3">
      <c r="A6" s="68">
        <v>1</v>
      </c>
      <c r="B6" s="69">
        <v>2</v>
      </c>
      <c r="C6" s="69">
        <v>3</v>
      </c>
      <c r="D6" s="69">
        <v>4</v>
      </c>
    </row>
    <row r="7" spans="1:5" x14ac:dyDescent="0.3">
      <c r="A7" s="71" t="s">
        <v>6</v>
      </c>
      <c r="B7" s="72" t="s">
        <v>140</v>
      </c>
      <c r="C7" s="73">
        <f>SUM(C8:C11)</f>
        <v>40756316.25</v>
      </c>
      <c r="D7" s="73">
        <f>SUM(D8:D11)</f>
        <v>38661937.18</v>
      </c>
    </row>
    <row r="8" spans="1:5" x14ac:dyDescent="0.3">
      <c r="A8" s="74" t="s">
        <v>9</v>
      </c>
      <c r="B8" s="75" t="s">
        <v>141</v>
      </c>
      <c r="C8" s="76">
        <v>40879834.420000002</v>
      </c>
      <c r="D8" s="76">
        <v>38633859.869999997</v>
      </c>
    </row>
    <row r="9" spans="1:5" x14ac:dyDescent="0.3">
      <c r="A9" s="74" t="s">
        <v>14</v>
      </c>
      <c r="B9" s="77" t="s">
        <v>142</v>
      </c>
      <c r="C9" s="89">
        <v>-123518.17</v>
      </c>
      <c r="D9" s="78">
        <v>28077.31</v>
      </c>
    </row>
    <row r="10" spans="1:5" x14ac:dyDescent="0.3">
      <c r="A10" s="74" t="s">
        <v>143</v>
      </c>
      <c r="B10" s="75" t="s">
        <v>144</v>
      </c>
      <c r="C10" s="76">
        <v>0</v>
      </c>
      <c r="D10" s="76">
        <v>0</v>
      </c>
    </row>
    <row r="11" spans="1:5" x14ac:dyDescent="0.3">
      <c r="A11" s="74" t="s">
        <v>125</v>
      </c>
      <c r="B11" s="75" t="s">
        <v>145</v>
      </c>
      <c r="C11" s="76">
        <v>0</v>
      </c>
      <c r="D11" s="76">
        <v>0</v>
      </c>
    </row>
    <row r="12" spans="1:5" x14ac:dyDescent="0.3">
      <c r="A12" s="71" t="s">
        <v>38</v>
      </c>
      <c r="B12" s="79" t="s">
        <v>146</v>
      </c>
      <c r="C12" s="73">
        <f>C13+C14+C15+C16+C18+C19+C21</f>
        <v>42936836.439999998</v>
      </c>
      <c r="D12" s="73">
        <f>D13+D14+D15+D16+D18+D19+D21</f>
        <v>40139173.009999998</v>
      </c>
    </row>
    <row r="13" spans="1:5" x14ac:dyDescent="0.3">
      <c r="A13" s="74" t="s">
        <v>147</v>
      </c>
      <c r="B13" s="75" t="s">
        <v>148</v>
      </c>
      <c r="C13" s="76">
        <v>1433706.98</v>
      </c>
      <c r="D13" s="76">
        <v>1737815.37</v>
      </c>
    </row>
    <row r="14" spans="1:5" x14ac:dyDescent="0.3">
      <c r="A14" s="74" t="s">
        <v>149</v>
      </c>
      <c r="B14" s="75" t="s">
        <v>150</v>
      </c>
      <c r="C14" s="76">
        <v>4250509.4800000004</v>
      </c>
      <c r="D14" s="76">
        <v>3922952.92</v>
      </c>
    </row>
    <row r="15" spans="1:5" x14ac:dyDescent="0.3">
      <c r="A15" s="74" t="s">
        <v>143</v>
      </c>
      <c r="B15" s="75" t="s">
        <v>151</v>
      </c>
      <c r="C15" s="76">
        <v>9281141.6199999992</v>
      </c>
      <c r="D15" s="76">
        <v>8808143.6300000008</v>
      </c>
    </row>
    <row r="16" spans="1:5" x14ac:dyDescent="0.3">
      <c r="A16" s="74" t="s">
        <v>125</v>
      </c>
      <c r="B16" s="75" t="s">
        <v>152</v>
      </c>
      <c r="C16" s="76">
        <v>79514.240000000005</v>
      </c>
      <c r="D16" s="76">
        <v>81306.7</v>
      </c>
    </row>
    <row r="17" spans="1:4" ht="12" customHeight="1" x14ac:dyDescent="0.3">
      <c r="A17" s="74"/>
      <c r="B17" s="75" t="s">
        <v>153</v>
      </c>
      <c r="C17" s="76">
        <v>0</v>
      </c>
      <c r="D17" s="76">
        <v>0</v>
      </c>
    </row>
    <row r="18" spans="1:4" x14ac:dyDescent="0.3">
      <c r="A18" s="74" t="s">
        <v>154</v>
      </c>
      <c r="B18" s="75" t="s">
        <v>155</v>
      </c>
      <c r="C18" s="76">
        <v>22573197.890000001</v>
      </c>
      <c r="D18" s="76">
        <v>20770282.550000001</v>
      </c>
    </row>
    <row r="19" spans="1:4" x14ac:dyDescent="0.3">
      <c r="A19" s="74" t="s">
        <v>156</v>
      </c>
      <c r="B19" s="75" t="s">
        <v>157</v>
      </c>
      <c r="C19" s="76">
        <v>4924642.37</v>
      </c>
      <c r="D19" s="76">
        <v>4501137.9400000004</v>
      </c>
    </row>
    <row r="20" spans="1:4" x14ac:dyDescent="0.3">
      <c r="A20" s="74"/>
      <c r="B20" s="75" t="s">
        <v>158</v>
      </c>
      <c r="C20" s="76">
        <v>2050603.25</v>
      </c>
      <c r="D20" s="76">
        <v>1877031.05</v>
      </c>
    </row>
    <row r="21" spans="1:4" x14ac:dyDescent="0.3">
      <c r="A21" s="74" t="s">
        <v>36</v>
      </c>
      <c r="B21" s="75" t="s">
        <v>159</v>
      </c>
      <c r="C21" s="76">
        <v>394123.86</v>
      </c>
      <c r="D21" s="76">
        <v>317533.90000000002</v>
      </c>
    </row>
    <row r="22" spans="1:4" x14ac:dyDescent="0.3">
      <c r="A22" s="74" t="s">
        <v>160</v>
      </c>
      <c r="B22" s="75" t="s">
        <v>161</v>
      </c>
      <c r="C22" s="76">
        <v>0</v>
      </c>
      <c r="D22" s="76">
        <v>0</v>
      </c>
    </row>
    <row r="23" spans="1:4" x14ac:dyDescent="0.3">
      <c r="A23" s="71" t="s">
        <v>127</v>
      </c>
      <c r="B23" s="79" t="s">
        <v>162</v>
      </c>
      <c r="C23" s="80">
        <f>C7-C12</f>
        <v>-2180520.1899999976</v>
      </c>
      <c r="D23" s="80">
        <f>D7-D12</f>
        <v>-1477235.8299999982</v>
      </c>
    </row>
    <row r="24" spans="1:4" x14ac:dyDescent="0.3">
      <c r="A24" s="71" t="s">
        <v>129</v>
      </c>
      <c r="B24" s="79" t="s">
        <v>163</v>
      </c>
      <c r="C24" s="73">
        <f>SUM(C25:C28)</f>
        <v>1286221.02</v>
      </c>
      <c r="D24" s="73">
        <f>SUM(D25:D28)</f>
        <v>1455357.5</v>
      </c>
    </row>
    <row r="25" spans="1:4" x14ac:dyDescent="0.3">
      <c r="A25" s="74" t="s">
        <v>147</v>
      </c>
      <c r="B25" s="75" t="s">
        <v>164</v>
      </c>
      <c r="C25" s="76">
        <v>0</v>
      </c>
      <c r="D25" s="76">
        <v>0</v>
      </c>
    </row>
    <row r="26" spans="1:4" x14ac:dyDescent="0.3">
      <c r="A26" s="74" t="s">
        <v>149</v>
      </c>
      <c r="B26" s="75" t="s">
        <v>165</v>
      </c>
      <c r="C26" s="76">
        <v>1242047.77</v>
      </c>
      <c r="D26" s="76">
        <v>1362298.28</v>
      </c>
    </row>
    <row r="27" spans="1:4" x14ac:dyDescent="0.3">
      <c r="A27" s="74" t="s">
        <v>143</v>
      </c>
      <c r="B27" s="75" t="s">
        <v>166</v>
      </c>
      <c r="C27" s="76">
        <v>0</v>
      </c>
      <c r="D27" s="76">
        <v>0</v>
      </c>
    </row>
    <row r="28" spans="1:4" x14ac:dyDescent="0.3">
      <c r="A28" s="74" t="s">
        <v>125</v>
      </c>
      <c r="B28" s="75" t="s">
        <v>167</v>
      </c>
      <c r="C28" s="76">
        <v>44173.25</v>
      </c>
      <c r="D28" s="76">
        <v>93059.22</v>
      </c>
    </row>
    <row r="29" spans="1:4" x14ac:dyDescent="0.3">
      <c r="A29" s="71" t="s">
        <v>168</v>
      </c>
      <c r="B29" s="79" t="s">
        <v>169</v>
      </c>
      <c r="C29" s="73">
        <f>SUM(C30:C32)</f>
        <v>14197.67</v>
      </c>
      <c r="D29" s="73">
        <f>SUM(D30:D32)</f>
        <v>272809.61</v>
      </c>
    </row>
    <row r="30" spans="1:4" x14ac:dyDescent="0.3">
      <c r="A30" s="74" t="s">
        <v>147</v>
      </c>
      <c r="B30" s="75" t="s">
        <v>170</v>
      </c>
      <c r="C30" s="76">
        <v>0</v>
      </c>
      <c r="D30" s="76">
        <v>7124.29</v>
      </c>
    </row>
    <row r="31" spans="1:4" x14ac:dyDescent="0.3">
      <c r="A31" s="74" t="s">
        <v>149</v>
      </c>
      <c r="B31" s="75" t="s">
        <v>166</v>
      </c>
      <c r="C31" s="76">
        <v>0</v>
      </c>
      <c r="D31" s="76">
        <v>245347</v>
      </c>
    </row>
    <row r="32" spans="1:4" x14ac:dyDescent="0.3">
      <c r="A32" s="74" t="s">
        <v>143</v>
      </c>
      <c r="B32" s="75" t="s">
        <v>171</v>
      </c>
      <c r="C32" s="76">
        <v>14197.67</v>
      </c>
      <c r="D32" s="76">
        <v>20338.32</v>
      </c>
    </row>
    <row r="33" spans="1:4" x14ac:dyDescent="0.3">
      <c r="A33" s="81" t="s">
        <v>172</v>
      </c>
      <c r="B33" s="79" t="s">
        <v>173</v>
      </c>
      <c r="C33" s="80">
        <f>C23+C24-C29</f>
        <v>-908496.83999999764</v>
      </c>
      <c r="D33" s="80">
        <f>D23+D24-D29</f>
        <v>-294687.9399999982</v>
      </c>
    </row>
    <row r="34" spans="1:4" x14ac:dyDescent="0.3">
      <c r="A34" s="81" t="s">
        <v>174</v>
      </c>
      <c r="B34" s="79" t="s">
        <v>175</v>
      </c>
      <c r="C34" s="73">
        <f>C35+C39+C41+C43+C44</f>
        <v>4646.45</v>
      </c>
      <c r="D34" s="73">
        <f>D35+D39+D41+D43+D44</f>
        <v>8400.5</v>
      </c>
    </row>
    <row r="35" spans="1:4" x14ac:dyDescent="0.3">
      <c r="A35" s="82" t="s">
        <v>147</v>
      </c>
      <c r="B35" s="75" t="s">
        <v>176</v>
      </c>
      <c r="C35" s="76">
        <f>C36+C37</f>
        <v>0</v>
      </c>
      <c r="D35" s="76">
        <f>D36+D37</f>
        <v>0</v>
      </c>
    </row>
    <row r="36" spans="1:4" x14ac:dyDescent="0.3">
      <c r="A36" s="82" t="s">
        <v>40</v>
      </c>
      <c r="B36" s="75" t="s">
        <v>177</v>
      </c>
      <c r="C36" s="76">
        <v>0</v>
      </c>
      <c r="D36" s="76">
        <v>0</v>
      </c>
    </row>
    <row r="37" spans="1:4" x14ac:dyDescent="0.3">
      <c r="A37" s="83" t="s">
        <v>43</v>
      </c>
      <c r="B37" s="75" t="s">
        <v>178</v>
      </c>
      <c r="C37" s="76">
        <v>0</v>
      </c>
      <c r="D37" s="76">
        <v>0</v>
      </c>
    </row>
    <row r="38" spans="1:4" x14ac:dyDescent="0.3">
      <c r="A38" s="83"/>
      <c r="B38" s="75" t="s">
        <v>179</v>
      </c>
      <c r="C38" s="76">
        <v>0</v>
      </c>
      <c r="D38" s="76">
        <v>0</v>
      </c>
    </row>
    <row r="39" spans="1:4" x14ac:dyDescent="0.3">
      <c r="A39" s="82" t="s">
        <v>149</v>
      </c>
      <c r="B39" s="75" t="s">
        <v>180</v>
      </c>
      <c r="C39" s="76">
        <v>4646.45</v>
      </c>
      <c r="D39" s="76">
        <v>8400.5</v>
      </c>
    </row>
    <row r="40" spans="1:4" x14ac:dyDescent="0.3">
      <c r="A40" s="82"/>
      <c r="B40" s="75" t="s">
        <v>181</v>
      </c>
      <c r="C40" s="76">
        <v>0</v>
      </c>
      <c r="D40" s="76">
        <v>0</v>
      </c>
    </row>
    <row r="41" spans="1:4" x14ac:dyDescent="0.3">
      <c r="A41" s="82" t="s">
        <v>143</v>
      </c>
      <c r="B41" s="75" t="s">
        <v>182</v>
      </c>
      <c r="C41" s="76">
        <v>0</v>
      </c>
      <c r="D41" s="76">
        <v>0</v>
      </c>
    </row>
    <row r="42" spans="1:4" x14ac:dyDescent="0.3">
      <c r="A42" s="82"/>
      <c r="B42" s="75" t="s">
        <v>183</v>
      </c>
      <c r="C42" s="76">
        <v>0</v>
      </c>
      <c r="D42" s="76">
        <v>0</v>
      </c>
    </row>
    <row r="43" spans="1:4" x14ac:dyDescent="0.3">
      <c r="A43" s="82" t="s">
        <v>125</v>
      </c>
      <c r="B43" s="75" t="s">
        <v>184</v>
      </c>
      <c r="C43" s="76">
        <v>0</v>
      </c>
      <c r="D43" s="76">
        <v>0</v>
      </c>
    </row>
    <row r="44" spans="1:4" x14ac:dyDescent="0.3">
      <c r="A44" s="82" t="s">
        <v>154</v>
      </c>
      <c r="B44" s="75" t="s">
        <v>185</v>
      </c>
      <c r="C44" s="76">
        <v>0</v>
      </c>
      <c r="D44" s="76">
        <v>0</v>
      </c>
    </row>
    <row r="45" spans="1:4" x14ac:dyDescent="0.3">
      <c r="A45" s="81" t="s">
        <v>186</v>
      </c>
      <c r="B45" s="79" t="s">
        <v>187</v>
      </c>
      <c r="C45" s="73">
        <f>C46+C48+C50+C51</f>
        <v>82576.56</v>
      </c>
      <c r="D45" s="73">
        <f>D46+D48+D50+D51</f>
        <v>133454.04999999999</v>
      </c>
    </row>
    <row r="46" spans="1:4" x14ac:dyDescent="0.3">
      <c r="A46" s="82" t="s">
        <v>147</v>
      </c>
      <c r="B46" s="75" t="s">
        <v>188</v>
      </c>
      <c r="C46" s="76">
        <v>82576.56</v>
      </c>
      <c r="D46" s="76">
        <v>107471.05</v>
      </c>
    </row>
    <row r="47" spans="1:4" x14ac:dyDescent="0.3">
      <c r="A47" s="82"/>
      <c r="B47" s="75" t="s">
        <v>189</v>
      </c>
      <c r="C47" s="76">
        <v>0</v>
      </c>
      <c r="D47" s="76">
        <v>0</v>
      </c>
    </row>
    <row r="48" spans="1:4" x14ac:dyDescent="0.3">
      <c r="A48" s="82" t="s">
        <v>149</v>
      </c>
      <c r="B48" s="75" t="s">
        <v>190</v>
      </c>
      <c r="C48" s="76">
        <v>0</v>
      </c>
      <c r="D48" s="76">
        <v>0</v>
      </c>
    </row>
    <row r="49" spans="1:4" x14ac:dyDescent="0.3">
      <c r="A49" s="82"/>
      <c r="B49" s="75" t="s">
        <v>183</v>
      </c>
      <c r="C49" s="76">
        <v>0</v>
      </c>
      <c r="D49" s="76">
        <v>0</v>
      </c>
    </row>
    <row r="50" spans="1:4" x14ac:dyDescent="0.3">
      <c r="A50" s="82" t="s">
        <v>143</v>
      </c>
      <c r="B50" s="75" t="s">
        <v>184</v>
      </c>
      <c r="C50" s="76">
        <v>0</v>
      </c>
      <c r="D50" s="76">
        <v>25983</v>
      </c>
    </row>
    <row r="51" spans="1:4" x14ac:dyDescent="0.3">
      <c r="A51" s="82" t="s">
        <v>125</v>
      </c>
      <c r="B51" s="75" t="s">
        <v>185</v>
      </c>
      <c r="C51" s="76">
        <v>0</v>
      </c>
      <c r="D51" s="76">
        <v>0</v>
      </c>
    </row>
    <row r="52" spans="1:4" x14ac:dyDescent="0.3">
      <c r="A52" s="81" t="s">
        <v>9</v>
      </c>
      <c r="B52" s="79" t="s">
        <v>191</v>
      </c>
      <c r="C52" s="80">
        <f>C33+C34-C45</f>
        <v>-986426.94999999763</v>
      </c>
      <c r="D52" s="80">
        <f>D33+D34-D45</f>
        <v>-419741.48999999819</v>
      </c>
    </row>
    <row r="53" spans="1:4" x14ac:dyDescent="0.3">
      <c r="A53" s="81" t="s">
        <v>192</v>
      </c>
      <c r="B53" s="84" t="s">
        <v>193</v>
      </c>
      <c r="C53" s="85">
        <v>1681</v>
      </c>
      <c r="D53" s="85">
        <v>184</v>
      </c>
    </row>
    <row r="54" spans="1:4" x14ac:dyDescent="0.3">
      <c r="A54" s="81" t="s">
        <v>194</v>
      </c>
      <c r="B54" s="84" t="s">
        <v>195</v>
      </c>
      <c r="C54" s="86">
        <v>0</v>
      </c>
      <c r="D54" s="86">
        <v>0</v>
      </c>
    </row>
    <row r="55" spans="1:4" x14ac:dyDescent="0.3">
      <c r="A55" s="81" t="s">
        <v>196</v>
      </c>
      <c r="B55" s="79" t="s">
        <v>197</v>
      </c>
      <c r="C55" s="87">
        <f>C52-C53-C54</f>
        <v>-988107.94999999763</v>
      </c>
      <c r="D55" s="87">
        <f>D52-D53-D54</f>
        <v>-419925.48999999819</v>
      </c>
    </row>
    <row r="58" spans="1:4" ht="10.199999999999999" customHeight="1" x14ac:dyDescent="0.3">
      <c r="B58" s="88" t="s">
        <v>198</v>
      </c>
      <c r="C58" s="88"/>
      <c r="D58" s="88"/>
    </row>
  </sheetData>
  <mergeCells count="4">
    <mergeCell ref="A4:A5"/>
    <mergeCell ref="B4:B5"/>
    <mergeCell ref="C4:C5"/>
    <mergeCell ref="D4:D5"/>
  </mergeCells>
  <pageMargins left="0.29027777777777802" right="0.209722222222222" top="0.17013888888888901" bottom="0.170138888888889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Rachunek zysków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Kozek</dc:creator>
  <dc:description/>
  <cp:lastModifiedBy>Katarzyna Kozek</cp:lastModifiedBy>
  <cp:revision>6</cp:revision>
  <cp:lastPrinted>2018-02-23T11:48:13Z</cp:lastPrinted>
  <dcterms:created xsi:type="dcterms:W3CDTF">2016-05-10T07:48:34Z</dcterms:created>
  <dcterms:modified xsi:type="dcterms:W3CDTF">2018-02-23T13:46:05Z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